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Новички" sheetId="1" r:id="rId1"/>
    <sheet name="Прогресс" sheetId="2" r:id="rId2"/>
    <sheet name="Открытый Точность" sheetId="3" r:id="rId3"/>
    <sheet name="Открытый Дальность" sheetId="4" r:id="rId4"/>
  </sheets>
  <definedNames/>
  <calcPr fullCalcOnLoad="1" refMode="R1C1"/>
</workbook>
</file>

<file path=xl/comments3.xml><?xml version="1.0" encoding="utf-8"?>
<comments xmlns="http://schemas.openxmlformats.org/spreadsheetml/2006/main">
  <authors>
    <author>1</author>
  </authors>
  <commentList>
    <comment ref="L8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Исламов Роман</t>
        </r>
      </text>
    </comment>
  </commentList>
</comments>
</file>

<file path=xl/comments4.xml><?xml version="1.0" encoding="utf-8"?>
<comments xmlns="http://schemas.openxmlformats.org/spreadsheetml/2006/main">
  <authors>
    <author>1</author>
  </authors>
  <commentList>
    <comment ref="M18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Жуйков Дмитрий</t>
        </r>
      </text>
    </comment>
  </commentList>
</comments>
</file>

<file path=xl/sharedStrings.xml><?xml version="1.0" encoding="utf-8"?>
<sst xmlns="http://schemas.openxmlformats.org/spreadsheetml/2006/main" count="403" uniqueCount="149">
  <si>
    <t>№</t>
  </si>
  <si>
    <t>Спортсмен</t>
  </si>
  <si>
    <t>Собака</t>
  </si>
  <si>
    <t>Фамилия</t>
  </si>
  <si>
    <t>Имя</t>
  </si>
  <si>
    <t>Кличка</t>
  </si>
  <si>
    <t>Краткое имя</t>
  </si>
  <si>
    <t>Порода</t>
  </si>
  <si>
    <t>Ганеева</t>
  </si>
  <si>
    <t>Светлана</t>
  </si>
  <si>
    <t>Арт Филисити Матисс</t>
  </si>
  <si>
    <t>Монтик</t>
  </si>
  <si>
    <t>Шелти</t>
  </si>
  <si>
    <t>Ифинити</t>
  </si>
  <si>
    <t>Бордер колли</t>
  </si>
  <si>
    <t xml:space="preserve">Дружинина </t>
  </si>
  <si>
    <t>Ольга</t>
  </si>
  <si>
    <t>Багратион</t>
  </si>
  <si>
    <t>Багри</t>
  </si>
  <si>
    <t>Тервюрен</t>
  </si>
  <si>
    <t>Глен</t>
  </si>
  <si>
    <t>Евдокимова</t>
  </si>
  <si>
    <t>Радислава</t>
  </si>
  <si>
    <t>Шумахер</t>
  </si>
  <si>
    <t>Нео</t>
  </si>
  <si>
    <t>малинуа</t>
  </si>
  <si>
    <t>Маленьких</t>
  </si>
  <si>
    <t>Юлия</t>
  </si>
  <si>
    <t>Везунчик</t>
  </si>
  <si>
    <t>Сани</t>
  </si>
  <si>
    <t xml:space="preserve">Бордер колли </t>
  </si>
  <si>
    <t>Пьеро</t>
  </si>
  <si>
    <t>Моня</t>
  </si>
  <si>
    <t>Папко</t>
  </si>
  <si>
    <t>Татьяна</t>
  </si>
  <si>
    <t>Брайт Би</t>
  </si>
  <si>
    <t>Би</t>
  </si>
  <si>
    <t>GameSpirit</t>
  </si>
  <si>
    <t>Эни</t>
  </si>
  <si>
    <t>Пепеляева</t>
  </si>
  <si>
    <t>Екатерина</t>
  </si>
  <si>
    <t>Бьянка</t>
  </si>
  <si>
    <t>Спаниель</t>
  </si>
  <si>
    <t>Пшеничникова</t>
  </si>
  <si>
    <t>Мария</t>
  </si>
  <si>
    <t>Баттерфляй</t>
  </si>
  <si>
    <t>Бэт</t>
  </si>
  <si>
    <t>Виртуоз</t>
  </si>
  <si>
    <t>Шони</t>
  </si>
  <si>
    <t>Семина</t>
  </si>
  <si>
    <t>Мамба</t>
  </si>
  <si>
    <t>Солодкина</t>
  </si>
  <si>
    <t>Анна</t>
  </si>
  <si>
    <t>Стрелка</t>
  </si>
  <si>
    <t>Метис</t>
  </si>
  <si>
    <t xml:space="preserve">Стерлягова </t>
  </si>
  <si>
    <t>Ксения</t>
  </si>
  <si>
    <t>Визу Вир</t>
  </si>
  <si>
    <t>Виза</t>
  </si>
  <si>
    <t xml:space="preserve">Чебыкина </t>
  </si>
  <si>
    <t>Ирина</t>
  </si>
  <si>
    <t>Гленда</t>
  </si>
  <si>
    <t>Ру</t>
  </si>
  <si>
    <t>Шадрина</t>
  </si>
  <si>
    <t>Шерлок Холмс</t>
  </si>
  <si>
    <t>Шерлок</t>
  </si>
  <si>
    <t>Вельштерьер</t>
  </si>
  <si>
    <t>Жером</t>
  </si>
  <si>
    <t>Жора</t>
  </si>
  <si>
    <t>Ирл.терьер</t>
  </si>
  <si>
    <t>Шулятьев</t>
  </si>
  <si>
    <t>Виктор</t>
  </si>
  <si>
    <t>Гамбит</t>
  </si>
  <si>
    <t>н/о</t>
  </si>
  <si>
    <t>Рейтинг по фризби Класс: Прогресс</t>
  </si>
  <si>
    <t>Рейтинг по фризби. Класс: Новички</t>
  </si>
  <si>
    <t>Лаптев</t>
  </si>
  <si>
    <t>Роман</t>
  </si>
  <si>
    <t>Амазонка</t>
  </si>
  <si>
    <t>Носкова</t>
  </si>
  <si>
    <t>Зора</t>
  </si>
  <si>
    <t>Н/о</t>
  </si>
  <si>
    <t>Аляева</t>
  </si>
  <si>
    <t>Ася</t>
  </si>
  <si>
    <t>лабрадор</t>
  </si>
  <si>
    <t>Арчи</t>
  </si>
  <si>
    <t>Чазова</t>
  </si>
  <si>
    <t>Александра</t>
  </si>
  <si>
    <t>Артемон</t>
  </si>
  <si>
    <t>метис</t>
  </si>
  <si>
    <t>Костарева</t>
  </si>
  <si>
    <t>Нелли</t>
  </si>
  <si>
    <t>Василиса</t>
  </si>
  <si>
    <t>б/пудель</t>
  </si>
  <si>
    <t>Базанова</t>
  </si>
  <si>
    <t>Дина</t>
  </si>
  <si>
    <t>пудель</t>
  </si>
  <si>
    <t>Унита</t>
  </si>
  <si>
    <t>Калекина</t>
  </si>
  <si>
    <t>Шкода</t>
  </si>
  <si>
    <t>Макурина</t>
  </si>
  <si>
    <t>Анастасия</t>
  </si>
  <si>
    <t>Амелия</t>
  </si>
  <si>
    <t>гл/ф</t>
  </si>
  <si>
    <t>Вдовиченко</t>
  </si>
  <si>
    <t>Галина</t>
  </si>
  <si>
    <t>Гера</t>
  </si>
  <si>
    <t>Мохова</t>
  </si>
  <si>
    <t>Юла</t>
  </si>
  <si>
    <t xml:space="preserve">Исламов </t>
  </si>
  <si>
    <t>Меньшенина</t>
  </si>
  <si>
    <t>Алена</t>
  </si>
  <si>
    <t>Арвен</t>
  </si>
  <si>
    <t>Джера</t>
  </si>
  <si>
    <t>Лядова</t>
  </si>
  <si>
    <t>Яся</t>
  </si>
  <si>
    <t>7</t>
  </si>
  <si>
    <t>Рысенкова</t>
  </si>
  <si>
    <t>Престиж</t>
  </si>
  <si>
    <t>8</t>
  </si>
  <si>
    <t>Широчкин</t>
  </si>
  <si>
    <t>Александр</t>
  </si>
  <si>
    <t>Акелла</t>
  </si>
  <si>
    <t>Дана</t>
  </si>
  <si>
    <t>Тори</t>
  </si>
  <si>
    <t>Итого 2009г.</t>
  </si>
  <si>
    <t>пол</t>
  </si>
  <si>
    <t>ж</t>
  </si>
  <si>
    <t>м</t>
  </si>
  <si>
    <t>10</t>
  </si>
  <si>
    <t>9</t>
  </si>
  <si>
    <t>Рейтинг по фризби. Открытый класс. Дальность</t>
  </si>
  <si>
    <t>Рейтинг по фризби. Открытый класс. Точность</t>
  </si>
  <si>
    <t>Виктория</t>
  </si>
  <si>
    <t xml:space="preserve">Вяткина </t>
  </si>
  <si>
    <t>Кэсси</t>
  </si>
  <si>
    <t xml:space="preserve">Амазонка </t>
  </si>
  <si>
    <t>бордер колли</t>
  </si>
  <si>
    <t>Ендальцева</t>
  </si>
  <si>
    <t>Бони</t>
  </si>
  <si>
    <t>Сумма</t>
  </si>
  <si>
    <t>Ярыгина</t>
  </si>
  <si>
    <t>Зделак</t>
  </si>
  <si>
    <t>Боронникова</t>
  </si>
  <si>
    <t>Уникум</t>
  </si>
  <si>
    <t>Исламов</t>
  </si>
  <si>
    <t>Вэллори</t>
  </si>
  <si>
    <t>с 23.08.09</t>
  </si>
  <si>
    <t>2009-2010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</si>
</sst>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6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3" xfId="0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30" xfId="0" applyNumberFormat="1" applyBorder="1" applyAlignment="1">
      <alignment/>
    </xf>
    <xf numFmtId="0" fontId="0" fillId="0" borderId="30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0" fillId="0" borderId="34" xfId="0" applyNumberFormat="1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0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2" borderId="38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23" xfId="0" applyNumberForma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2" fillId="0" borderId="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49" fontId="0" fillId="2" borderId="6" xfId="0" applyNumberFormat="1" applyFill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0" fontId="2" fillId="0" borderId="26" xfId="0" applyNumberFormat="1" applyFont="1" applyBorder="1" applyAlignment="1">
      <alignment/>
    </xf>
    <xf numFmtId="0" fontId="2" fillId="0" borderId="27" xfId="0" applyNumberFormat="1" applyFont="1" applyBorder="1" applyAlignment="1">
      <alignment/>
    </xf>
    <xf numFmtId="0" fontId="2" fillId="2" borderId="6" xfId="0" applyNumberFormat="1" applyFont="1" applyFill="1" applyBorder="1" applyAlignment="1">
      <alignment horizontal="center"/>
    </xf>
    <xf numFmtId="0" fontId="2" fillId="2" borderId="25" xfId="0" applyNumberFormat="1" applyFont="1" applyFill="1" applyBorder="1" applyAlignment="1">
      <alignment horizontal="center"/>
    </xf>
    <xf numFmtId="0" fontId="2" fillId="2" borderId="23" xfId="0" applyNumberFormat="1" applyFon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30" xfId="0" applyNumberFormat="1" applyFill="1" applyBorder="1" applyAlignment="1">
      <alignment/>
    </xf>
    <xf numFmtId="0" fontId="2" fillId="2" borderId="20" xfId="0" applyNumberFormat="1" applyFont="1" applyFill="1" applyBorder="1" applyAlignment="1">
      <alignment horizontal="center"/>
    </xf>
    <xf numFmtId="0" fontId="2" fillId="2" borderId="23" xfId="0" applyNumberFormat="1" applyFont="1" applyFill="1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2" fillId="0" borderId="25" xfId="0" applyNumberFormat="1" applyFont="1" applyBorder="1" applyAlignment="1">
      <alignment/>
    </xf>
    <xf numFmtId="0" fontId="0" fillId="2" borderId="23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Fill="1" applyBorder="1" applyAlignment="1">
      <alignment/>
    </xf>
    <xf numFmtId="0" fontId="0" fillId="0" borderId="11" xfId="0" applyNumberFormat="1" applyBorder="1" applyAlignment="1">
      <alignment/>
    </xf>
    <xf numFmtId="0" fontId="2" fillId="0" borderId="27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4" fontId="2" fillId="0" borderId="4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4" fontId="2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0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47" xfId="0" applyNumberFormat="1" applyBorder="1" applyAlignment="1">
      <alignment/>
    </xf>
    <xf numFmtId="49" fontId="0" fillId="0" borderId="41" xfId="0" applyNumberFormat="1" applyBorder="1" applyAlignment="1">
      <alignment/>
    </xf>
    <xf numFmtId="49" fontId="0" fillId="0" borderId="42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4" xfId="0" applyNumberForma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2" borderId="2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/>
    </xf>
    <xf numFmtId="0" fontId="2" fillId="2" borderId="20" xfId="0" applyNumberFormat="1" applyFont="1" applyFill="1" applyBorder="1" applyAlignment="1">
      <alignment/>
    </xf>
    <xf numFmtId="0" fontId="2" fillId="2" borderId="27" xfId="0" applyNumberFormat="1" applyFont="1" applyFill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/>
    </xf>
    <xf numFmtId="49" fontId="0" fillId="0" borderId="23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21" xfId="0" applyNumberFormat="1" applyFill="1" applyBorder="1" applyAlignment="1">
      <alignment horizontal="center"/>
    </xf>
    <xf numFmtId="1" fontId="2" fillId="3" borderId="38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53" xfId="0" applyBorder="1" applyAlignment="1">
      <alignment/>
    </xf>
    <xf numFmtId="0" fontId="2" fillId="0" borderId="39" xfId="0" applyNumberFormat="1" applyFont="1" applyBorder="1" applyAlignment="1">
      <alignment horizontal="center"/>
    </xf>
    <xf numFmtId="0" fontId="2" fillId="2" borderId="39" xfId="0" applyNumberFormat="1" applyFont="1" applyFill="1" applyBorder="1" applyAlignment="1">
      <alignment horizontal="center"/>
    </xf>
    <xf numFmtId="49" fontId="0" fillId="0" borderId="39" xfId="0" applyNumberFormat="1" applyBorder="1" applyAlignment="1">
      <alignment/>
    </xf>
    <xf numFmtId="49" fontId="0" fillId="0" borderId="40" xfId="0" applyNumberFormat="1" applyBorder="1" applyAlignment="1">
      <alignment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/>
    </xf>
    <xf numFmtId="0" fontId="0" fillId="2" borderId="56" xfId="0" applyFill="1" applyBorder="1" applyAlignment="1">
      <alignment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2" fillId="2" borderId="59" xfId="0" applyNumberFormat="1" applyFont="1" applyFill="1" applyBorder="1" applyAlignment="1">
      <alignment/>
    </xf>
    <xf numFmtId="0" fontId="2" fillId="2" borderId="59" xfId="0" applyNumberFormat="1" applyFont="1" applyFill="1" applyBorder="1" applyAlignment="1">
      <alignment horizontal="center"/>
    </xf>
    <xf numFmtId="49" fontId="0" fillId="2" borderId="59" xfId="0" applyNumberFormat="1" applyFill="1" applyBorder="1" applyAlignment="1">
      <alignment/>
    </xf>
    <xf numFmtId="49" fontId="0" fillId="2" borderId="60" xfId="0" applyNumberFormat="1" applyFill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2" borderId="58" xfId="0" applyFill="1" applyBorder="1" applyAlignment="1">
      <alignment/>
    </xf>
    <xf numFmtId="1" fontId="0" fillId="0" borderId="39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49" fontId="0" fillId="2" borderId="26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D19" sqref="D19"/>
    </sheetView>
  </sheetViews>
  <sheetFormatPr defaultColWidth="9.00390625" defaultRowHeight="12.75"/>
  <cols>
    <col min="1" max="1" width="4.375" style="0" customWidth="1"/>
    <col min="2" max="2" width="14.00390625" style="0" customWidth="1"/>
    <col min="3" max="3" width="10.625" style="0" customWidth="1"/>
    <col min="4" max="4" width="13.25390625" style="0" customWidth="1"/>
    <col min="5" max="5" width="11.75390625" style="0" hidden="1" customWidth="1"/>
    <col min="6" max="6" width="12.75390625" style="0" customWidth="1"/>
    <col min="7" max="9" width="10.125" style="0" bestFit="1" customWidth="1"/>
    <col min="10" max="10" width="11.625" style="0" customWidth="1"/>
    <col min="11" max="12" width="10.125" style="0" bestFit="1" customWidth="1"/>
    <col min="13" max="13" width="9.875" style="0" customWidth="1"/>
    <col min="14" max="14" width="8.125" style="0" customWidth="1"/>
    <col min="15" max="15" width="8.125" style="0" hidden="1" customWidth="1"/>
  </cols>
  <sheetData>
    <row r="1" spans="1:15" ht="12.75">
      <c r="A1" s="131" t="s">
        <v>75</v>
      </c>
      <c r="B1" s="131"/>
      <c r="C1" s="131"/>
      <c r="D1" s="131"/>
      <c r="E1" s="131"/>
      <c r="F1" s="131"/>
      <c r="G1" s="131"/>
      <c r="H1" s="131"/>
      <c r="I1" s="131"/>
      <c r="J1" s="131"/>
      <c r="K1" s="42"/>
      <c r="L1" s="42"/>
      <c r="M1" s="42"/>
      <c r="N1" s="42"/>
      <c r="O1" s="42"/>
    </row>
    <row r="2" ht="7.5" customHeight="1" thickBot="1"/>
    <row r="3" spans="1:15" ht="12.75">
      <c r="A3" s="132" t="s">
        <v>0</v>
      </c>
      <c r="B3" s="127" t="s">
        <v>1</v>
      </c>
      <c r="C3" s="128"/>
      <c r="D3" s="129" t="s">
        <v>2</v>
      </c>
      <c r="E3" s="130"/>
      <c r="F3" s="130"/>
      <c r="G3" s="126">
        <v>39976</v>
      </c>
      <c r="H3" s="126">
        <v>40048</v>
      </c>
      <c r="I3" s="126">
        <v>40139</v>
      </c>
      <c r="J3" s="122" t="s">
        <v>125</v>
      </c>
      <c r="K3" s="126">
        <v>40264</v>
      </c>
      <c r="L3" s="126">
        <v>40313</v>
      </c>
      <c r="M3" s="126">
        <v>40369</v>
      </c>
      <c r="N3" s="122" t="s">
        <v>140</v>
      </c>
      <c r="O3" s="124"/>
    </row>
    <row r="4" spans="1:15" ht="12.75" customHeight="1" thickBot="1">
      <c r="A4" s="133"/>
      <c r="B4" s="1" t="s">
        <v>3</v>
      </c>
      <c r="C4" s="2" t="s">
        <v>4</v>
      </c>
      <c r="D4" s="3" t="s">
        <v>5</v>
      </c>
      <c r="E4" s="4" t="s">
        <v>6</v>
      </c>
      <c r="F4" s="5" t="s">
        <v>7</v>
      </c>
      <c r="G4" s="125"/>
      <c r="H4" s="125"/>
      <c r="I4" s="125"/>
      <c r="J4" s="123"/>
      <c r="K4" s="125"/>
      <c r="L4" s="125"/>
      <c r="M4" s="125"/>
      <c r="N4" s="123"/>
      <c r="O4" s="125"/>
    </row>
    <row r="5" spans="1:15" ht="12.75" customHeight="1">
      <c r="A5" s="6"/>
      <c r="B5" s="7" t="s">
        <v>63</v>
      </c>
      <c r="C5" s="8" t="s">
        <v>9</v>
      </c>
      <c r="D5" s="9" t="s">
        <v>67</v>
      </c>
      <c r="E5" s="10" t="s">
        <v>68</v>
      </c>
      <c r="F5" s="8" t="s">
        <v>69</v>
      </c>
      <c r="G5" s="56">
        <f>8*1.5</f>
        <v>12</v>
      </c>
      <c r="H5" s="56">
        <f>9*1.5</f>
        <v>13.5</v>
      </c>
      <c r="I5" s="56">
        <f>10*1.5</f>
        <v>15</v>
      </c>
      <c r="J5" s="58">
        <f aca="true" t="shared" si="0" ref="J5:J11">G5+H5+I5</f>
        <v>40.5</v>
      </c>
      <c r="K5" s="11">
        <f>4*1.5</f>
        <v>6</v>
      </c>
      <c r="L5" s="11">
        <v>9</v>
      </c>
      <c r="M5" s="11">
        <v>9</v>
      </c>
      <c r="N5" s="58">
        <f>J5+K5+L5+M5</f>
        <v>64.5</v>
      </c>
      <c r="O5" s="11"/>
    </row>
    <row r="6" spans="1:15" ht="12.75" customHeight="1">
      <c r="A6" s="6"/>
      <c r="B6" s="7" t="s">
        <v>8</v>
      </c>
      <c r="C6" s="8" t="s">
        <v>9</v>
      </c>
      <c r="D6" s="9" t="s">
        <v>10</v>
      </c>
      <c r="E6" s="10" t="s">
        <v>11</v>
      </c>
      <c r="F6" s="8" t="s">
        <v>12</v>
      </c>
      <c r="G6" s="56">
        <f>10*1.5</f>
        <v>15</v>
      </c>
      <c r="H6" s="56">
        <f>10*1.5</f>
        <v>15</v>
      </c>
      <c r="I6" s="11"/>
      <c r="J6" s="58">
        <f t="shared" si="0"/>
        <v>30</v>
      </c>
      <c r="K6" s="11">
        <f>10*1.5</f>
        <v>15</v>
      </c>
      <c r="L6" s="11">
        <v>10</v>
      </c>
      <c r="M6" s="11"/>
      <c r="N6" s="58">
        <f aca="true" t="shared" si="1" ref="N6:N23">J6+K6+L6+M6</f>
        <v>55</v>
      </c>
      <c r="O6" s="11"/>
    </row>
    <row r="7" spans="1:15" ht="12.75" customHeight="1">
      <c r="A7" s="6"/>
      <c r="B7" s="7" t="s">
        <v>63</v>
      </c>
      <c r="C7" s="8" t="s">
        <v>9</v>
      </c>
      <c r="D7" s="9" t="s">
        <v>64</v>
      </c>
      <c r="E7" s="10" t="s">
        <v>65</v>
      </c>
      <c r="F7" s="8" t="s">
        <v>66</v>
      </c>
      <c r="G7" s="56">
        <f>6*1.5</f>
        <v>9</v>
      </c>
      <c r="H7" s="56">
        <f>6*1.5</f>
        <v>9</v>
      </c>
      <c r="I7" s="56">
        <f>5*1.5</f>
        <v>7.5</v>
      </c>
      <c r="J7" s="58">
        <f t="shared" si="0"/>
        <v>25.5</v>
      </c>
      <c r="K7" s="11">
        <f>7*1.5</f>
        <v>10.5</v>
      </c>
      <c r="L7" s="11">
        <v>6</v>
      </c>
      <c r="M7" s="11">
        <v>8</v>
      </c>
      <c r="N7" s="64">
        <f t="shared" si="1"/>
        <v>50</v>
      </c>
      <c r="O7" s="11"/>
    </row>
    <row r="8" spans="1:15" ht="12.75" customHeight="1">
      <c r="A8" s="6"/>
      <c r="B8" s="7" t="s">
        <v>82</v>
      </c>
      <c r="C8" s="8" t="s">
        <v>27</v>
      </c>
      <c r="D8" s="9" t="s">
        <v>85</v>
      </c>
      <c r="E8" s="10"/>
      <c r="F8" s="8" t="s">
        <v>84</v>
      </c>
      <c r="G8" s="56">
        <f>9*1.5</f>
        <v>13.5</v>
      </c>
      <c r="H8" s="56">
        <f>5*1.5</f>
        <v>7.5</v>
      </c>
      <c r="I8" s="56">
        <f>8*1.5</f>
        <v>12</v>
      </c>
      <c r="J8" s="58">
        <f t="shared" si="0"/>
        <v>33</v>
      </c>
      <c r="K8" s="11"/>
      <c r="L8" s="11"/>
      <c r="M8" s="11"/>
      <c r="N8" s="64">
        <f t="shared" si="1"/>
        <v>33</v>
      </c>
      <c r="O8" s="11"/>
    </row>
    <row r="9" spans="1:15" ht="12.75" customHeight="1">
      <c r="A9" s="6"/>
      <c r="B9" s="7" t="s">
        <v>82</v>
      </c>
      <c r="C9" s="8" t="s">
        <v>27</v>
      </c>
      <c r="D9" s="9" t="s">
        <v>83</v>
      </c>
      <c r="E9" s="10"/>
      <c r="F9" s="8" t="s">
        <v>84</v>
      </c>
      <c r="G9" s="56">
        <f>4*1.5</f>
        <v>6</v>
      </c>
      <c r="H9" s="56">
        <f>3*1.5</f>
        <v>4.5</v>
      </c>
      <c r="I9" s="56">
        <f>7*1.5</f>
        <v>10.5</v>
      </c>
      <c r="J9" s="58">
        <f t="shared" si="0"/>
        <v>21</v>
      </c>
      <c r="K9" s="11"/>
      <c r="L9" s="11">
        <v>7</v>
      </c>
      <c r="M9" s="11"/>
      <c r="N9" s="64">
        <f t="shared" si="1"/>
        <v>28</v>
      </c>
      <c r="O9" s="11"/>
    </row>
    <row r="10" spans="1:15" ht="12.75" customHeight="1">
      <c r="A10" s="6"/>
      <c r="B10" s="12" t="s">
        <v>55</v>
      </c>
      <c r="C10" s="13" t="s">
        <v>56</v>
      </c>
      <c r="D10" s="14" t="s">
        <v>57</v>
      </c>
      <c r="E10" s="15" t="s">
        <v>58</v>
      </c>
      <c r="F10" s="13" t="s">
        <v>25</v>
      </c>
      <c r="G10" s="11"/>
      <c r="H10" s="11"/>
      <c r="I10" s="56">
        <f>9*1.5</f>
        <v>13.5</v>
      </c>
      <c r="J10" s="58">
        <f t="shared" si="0"/>
        <v>13.5</v>
      </c>
      <c r="K10" s="11">
        <f>8*1.5</f>
        <v>12</v>
      </c>
      <c r="L10" s="11"/>
      <c r="M10" s="11"/>
      <c r="N10" s="64">
        <f t="shared" si="1"/>
        <v>25.5</v>
      </c>
      <c r="O10" s="11"/>
    </row>
    <row r="11" spans="1:15" ht="12.75" customHeight="1">
      <c r="A11" s="6"/>
      <c r="B11" s="7" t="s">
        <v>100</v>
      </c>
      <c r="C11" s="8" t="s">
        <v>101</v>
      </c>
      <c r="D11" s="9" t="s">
        <v>102</v>
      </c>
      <c r="E11" s="10"/>
      <c r="F11" s="8" t="s">
        <v>103</v>
      </c>
      <c r="G11" s="56">
        <f>5*1.5</f>
        <v>7.5</v>
      </c>
      <c r="H11" s="11"/>
      <c r="I11" s="11"/>
      <c r="J11" s="58">
        <f t="shared" si="0"/>
        <v>7.5</v>
      </c>
      <c r="K11" s="11">
        <f>6*1.5</f>
        <v>9</v>
      </c>
      <c r="L11" s="11"/>
      <c r="M11" s="11"/>
      <c r="N11" s="64">
        <f t="shared" si="1"/>
        <v>16.5</v>
      </c>
      <c r="O11" s="11"/>
    </row>
    <row r="12" spans="1:15" ht="12.75" customHeight="1">
      <c r="A12" s="6"/>
      <c r="B12" s="7" t="s">
        <v>134</v>
      </c>
      <c r="C12" s="8" t="s">
        <v>60</v>
      </c>
      <c r="D12" s="9" t="s">
        <v>135</v>
      </c>
      <c r="E12" s="10"/>
      <c r="F12" s="8" t="s">
        <v>84</v>
      </c>
      <c r="G12" s="11"/>
      <c r="H12" s="11"/>
      <c r="I12" s="11"/>
      <c r="J12" s="65"/>
      <c r="K12" s="11">
        <f>5*1.5</f>
        <v>7.5</v>
      </c>
      <c r="L12" s="11">
        <v>8</v>
      </c>
      <c r="M12" s="35"/>
      <c r="N12" s="64">
        <f t="shared" si="1"/>
        <v>15.5</v>
      </c>
      <c r="O12" s="11"/>
    </row>
    <row r="13" spans="1:15" ht="12.75" customHeight="1">
      <c r="A13" s="6"/>
      <c r="B13" s="7" t="s">
        <v>98</v>
      </c>
      <c r="C13" s="8" t="s">
        <v>27</v>
      </c>
      <c r="D13" s="9" t="s">
        <v>99</v>
      </c>
      <c r="E13" s="10"/>
      <c r="F13" s="8" t="s">
        <v>84</v>
      </c>
      <c r="G13" s="56">
        <f>7*1.5</f>
        <v>10.5</v>
      </c>
      <c r="H13" s="56">
        <f>2*1.5</f>
        <v>3</v>
      </c>
      <c r="I13" s="11"/>
      <c r="J13" s="58">
        <f>G13+H13+I13</f>
        <v>13.5</v>
      </c>
      <c r="K13" s="11"/>
      <c r="L13" s="11"/>
      <c r="M13" s="11"/>
      <c r="N13" s="64">
        <f t="shared" si="1"/>
        <v>13.5</v>
      </c>
      <c r="O13" s="11"/>
    </row>
    <row r="14" spans="1:15" ht="12.75" customHeight="1">
      <c r="A14" s="6"/>
      <c r="B14" s="7" t="s">
        <v>138</v>
      </c>
      <c r="C14" s="8" t="s">
        <v>34</v>
      </c>
      <c r="D14" s="9" t="s">
        <v>139</v>
      </c>
      <c r="E14" s="10"/>
      <c r="F14" s="8" t="s">
        <v>84</v>
      </c>
      <c r="G14" s="11"/>
      <c r="H14" s="11"/>
      <c r="I14" s="11"/>
      <c r="J14" s="65"/>
      <c r="K14" s="11">
        <f>9*1.5</f>
        <v>13.5</v>
      </c>
      <c r="L14" s="35"/>
      <c r="M14" s="35"/>
      <c r="N14" s="64">
        <f t="shared" si="1"/>
        <v>13.5</v>
      </c>
      <c r="O14" s="11"/>
    </row>
    <row r="15" spans="1:15" ht="12.75" customHeight="1">
      <c r="A15" s="6"/>
      <c r="B15" s="7" t="s">
        <v>8</v>
      </c>
      <c r="C15" s="8" t="s">
        <v>9</v>
      </c>
      <c r="D15" s="9" t="s">
        <v>122</v>
      </c>
      <c r="E15" s="10"/>
      <c r="F15" s="8" t="s">
        <v>14</v>
      </c>
      <c r="G15" s="11"/>
      <c r="H15" s="56">
        <f>8*1.5</f>
        <v>12</v>
      </c>
      <c r="I15" s="11"/>
      <c r="J15" s="58">
        <f aca="true" t="shared" si="2" ref="J15:J22">G15+H15+I15</f>
        <v>12</v>
      </c>
      <c r="K15" s="11"/>
      <c r="L15" s="11"/>
      <c r="M15" s="11"/>
      <c r="N15" s="64">
        <f t="shared" si="1"/>
        <v>12</v>
      </c>
      <c r="O15" s="11"/>
    </row>
    <row r="16" spans="1:15" ht="12.75" customHeight="1" thickBot="1">
      <c r="A16" s="16"/>
      <c r="B16" s="17" t="s">
        <v>120</v>
      </c>
      <c r="C16" s="18" t="s">
        <v>121</v>
      </c>
      <c r="D16" s="19" t="s">
        <v>123</v>
      </c>
      <c r="E16" s="20"/>
      <c r="F16" s="18" t="s">
        <v>84</v>
      </c>
      <c r="G16" s="11"/>
      <c r="H16" s="56">
        <f>7*1.5</f>
        <v>10.5</v>
      </c>
      <c r="I16" s="11"/>
      <c r="J16" s="58">
        <f t="shared" si="2"/>
        <v>10.5</v>
      </c>
      <c r="K16" s="11"/>
      <c r="L16" s="11"/>
      <c r="M16" s="11"/>
      <c r="N16" s="64">
        <f t="shared" si="1"/>
        <v>10.5</v>
      </c>
      <c r="O16" s="11"/>
    </row>
    <row r="17" spans="1:15" ht="12.75" customHeight="1">
      <c r="A17" s="21"/>
      <c r="B17" s="22" t="s">
        <v>76</v>
      </c>
      <c r="C17" s="23" t="s">
        <v>77</v>
      </c>
      <c r="D17" s="23" t="s">
        <v>78</v>
      </c>
      <c r="E17" s="23"/>
      <c r="F17" s="24" t="s">
        <v>19</v>
      </c>
      <c r="G17" s="43"/>
      <c r="H17" s="43"/>
      <c r="I17" s="60">
        <f>6*1.5</f>
        <v>9</v>
      </c>
      <c r="J17" s="58">
        <f t="shared" si="2"/>
        <v>9</v>
      </c>
      <c r="K17" s="43"/>
      <c r="L17" s="43"/>
      <c r="M17" s="43"/>
      <c r="N17" s="113">
        <f t="shared" si="1"/>
        <v>9</v>
      </c>
      <c r="O17" s="25"/>
    </row>
    <row r="18" spans="1:15" ht="12.75" customHeight="1">
      <c r="A18" s="26"/>
      <c r="B18" s="9" t="s">
        <v>15</v>
      </c>
      <c r="C18" s="10" t="s">
        <v>16</v>
      </c>
      <c r="D18" s="10" t="s">
        <v>17</v>
      </c>
      <c r="E18" s="10" t="s">
        <v>18</v>
      </c>
      <c r="F18" s="27" t="s">
        <v>19</v>
      </c>
      <c r="G18" s="44"/>
      <c r="H18" s="44"/>
      <c r="I18" s="57">
        <f>5*1.5</f>
        <v>7.5</v>
      </c>
      <c r="J18" s="58">
        <f t="shared" si="2"/>
        <v>7.5</v>
      </c>
      <c r="K18" s="44"/>
      <c r="L18" s="44"/>
      <c r="M18" s="44"/>
      <c r="N18" s="114">
        <f t="shared" si="1"/>
        <v>7.5</v>
      </c>
      <c r="O18" s="28"/>
    </row>
    <row r="19" spans="1:15" ht="12.75" customHeight="1">
      <c r="A19" s="26"/>
      <c r="B19" s="9" t="s">
        <v>98</v>
      </c>
      <c r="C19" s="10" t="s">
        <v>27</v>
      </c>
      <c r="D19" s="10" t="s">
        <v>97</v>
      </c>
      <c r="E19" s="10"/>
      <c r="F19" s="27" t="s">
        <v>84</v>
      </c>
      <c r="G19" s="57">
        <f>3*1.5</f>
        <v>4.5</v>
      </c>
      <c r="H19" s="57">
        <f>1*1.5</f>
        <v>1.5</v>
      </c>
      <c r="I19" s="44"/>
      <c r="J19" s="58">
        <f t="shared" si="2"/>
        <v>6</v>
      </c>
      <c r="K19" s="28"/>
      <c r="L19" s="28"/>
      <c r="M19" s="28"/>
      <c r="N19" s="114">
        <f t="shared" si="1"/>
        <v>6</v>
      </c>
      <c r="O19" s="28"/>
    </row>
    <row r="20" spans="1:15" ht="12.75" customHeight="1">
      <c r="A20" s="26"/>
      <c r="B20" s="9" t="s">
        <v>51</v>
      </c>
      <c r="C20" s="10" t="s">
        <v>52</v>
      </c>
      <c r="D20" s="10" t="s">
        <v>53</v>
      </c>
      <c r="E20" s="10" t="s">
        <v>53</v>
      </c>
      <c r="F20" s="27" t="s">
        <v>54</v>
      </c>
      <c r="G20" s="44"/>
      <c r="H20" s="57">
        <f>4*1.5</f>
        <v>6</v>
      </c>
      <c r="I20" s="44"/>
      <c r="J20" s="58">
        <f t="shared" si="2"/>
        <v>6</v>
      </c>
      <c r="K20" s="28"/>
      <c r="L20" s="28"/>
      <c r="M20" s="28"/>
      <c r="N20" s="114">
        <f t="shared" si="1"/>
        <v>6</v>
      </c>
      <c r="O20" s="28"/>
    </row>
    <row r="21" spans="1:15" ht="12.75" customHeight="1">
      <c r="A21" s="26"/>
      <c r="B21" s="9" t="s">
        <v>79</v>
      </c>
      <c r="C21" s="10" t="s">
        <v>16</v>
      </c>
      <c r="D21" s="10" t="s">
        <v>80</v>
      </c>
      <c r="E21" s="10"/>
      <c r="F21" s="27" t="s">
        <v>81</v>
      </c>
      <c r="G21" s="44"/>
      <c r="H21" s="44"/>
      <c r="I21" s="57">
        <f>3*1.5</f>
        <v>4.5</v>
      </c>
      <c r="J21" s="58">
        <f t="shared" si="2"/>
        <v>4.5</v>
      </c>
      <c r="K21" s="28"/>
      <c r="L21" s="28"/>
      <c r="M21" s="28"/>
      <c r="N21" s="114">
        <f t="shared" si="1"/>
        <v>4.5</v>
      </c>
      <c r="O21" s="28"/>
    </row>
    <row r="22" spans="1:15" ht="12.75" customHeight="1">
      <c r="A22" s="26"/>
      <c r="B22" s="9" t="s">
        <v>86</v>
      </c>
      <c r="C22" s="10" t="s">
        <v>87</v>
      </c>
      <c r="D22" s="10" t="s">
        <v>88</v>
      </c>
      <c r="E22" s="10"/>
      <c r="F22" s="27" t="s">
        <v>89</v>
      </c>
      <c r="G22" s="44"/>
      <c r="H22" s="44"/>
      <c r="I22" s="57">
        <f>3*1.5</f>
        <v>4.5</v>
      </c>
      <c r="J22" s="58">
        <f t="shared" si="2"/>
        <v>4.5</v>
      </c>
      <c r="K22" s="28"/>
      <c r="L22" s="28"/>
      <c r="M22" s="28"/>
      <c r="N22" s="114">
        <f t="shared" si="1"/>
        <v>4.5</v>
      </c>
      <c r="O22" s="28"/>
    </row>
    <row r="23" spans="1:15" ht="12.75" customHeight="1">
      <c r="A23" s="26"/>
      <c r="B23" s="9" t="s">
        <v>143</v>
      </c>
      <c r="C23" s="10" t="s">
        <v>105</v>
      </c>
      <c r="D23" s="10" t="s">
        <v>144</v>
      </c>
      <c r="E23" s="10" t="s">
        <v>13</v>
      </c>
      <c r="F23" s="27" t="s">
        <v>14</v>
      </c>
      <c r="G23" s="44"/>
      <c r="H23" s="44"/>
      <c r="I23" s="44"/>
      <c r="J23" s="58"/>
      <c r="K23" s="28"/>
      <c r="L23" s="28"/>
      <c r="M23" s="44">
        <v>10</v>
      </c>
      <c r="N23" s="114">
        <f t="shared" si="1"/>
        <v>10</v>
      </c>
      <c r="O23" s="28"/>
    </row>
    <row r="24" spans="1:15" ht="12.75" customHeight="1">
      <c r="A24" s="26"/>
      <c r="B24" s="9" t="s">
        <v>145</v>
      </c>
      <c r="C24" s="10" t="s">
        <v>77</v>
      </c>
      <c r="D24" s="10" t="s">
        <v>146</v>
      </c>
      <c r="E24" s="10" t="s">
        <v>20</v>
      </c>
      <c r="F24" s="27" t="s">
        <v>25</v>
      </c>
      <c r="G24" s="44"/>
      <c r="H24" s="44"/>
      <c r="I24" s="44"/>
      <c r="J24" s="58"/>
      <c r="K24" s="28"/>
      <c r="L24" s="28"/>
      <c r="M24" s="44">
        <v>0</v>
      </c>
      <c r="N24" s="114"/>
      <c r="O24" s="28"/>
    </row>
    <row r="25" spans="1:15" ht="12.75" customHeight="1">
      <c r="A25" s="26"/>
      <c r="B25" s="9" t="s">
        <v>39</v>
      </c>
      <c r="C25" s="10" t="s">
        <v>40</v>
      </c>
      <c r="D25" s="10" t="s">
        <v>41</v>
      </c>
      <c r="E25" s="10" t="s">
        <v>41</v>
      </c>
      <c r="F25" s="27" t="s">
        <v>42</v>
      </c>
      <c r="G25" s="44"/>
      <c r="H25" s="44"/>
      <c r="I25" s="44"/>
      <c r="J25" s="58"/>
      <c r="K25" s="28"/>
      <c r="L25" s="28"/>
      <c r="M25" s="28"/>
      <c r="N25" s="114"/>
      <c r="O25" s="28"/>
    </row>
    <row r="26" spans="1:15" ht="12.75" customHeight="1" thickBot="1">
      <c r="A26" s="29"/>
      <c r="B26" s="19" t="s">
        <v>43</v>
      </c>
      <c r="C26" s="20" t="s">
        <v>44</v>
      </c>
      <c r="D26" s="20" t="s">
        <v>45</v>
      </c>
      <c r="E26" s="20" t="s">
        <v>46</v>
      </c>
      <c r="F26" s="30" t="s">
        <v>14</v>
      </c>
      <c r="G26" s="45"/>
      <c r="H26" s="45"/>
      <c r="I26" s="45"/>
      <c r="J26" s="58"/>
      <c r="K26" s="31"/>
      <c r="L26" s="31"/>
      <c r="M26" s="31"/>
      <c r="N26" s="115"/>
      <c r="O26" s="31"/>
    </row>
    <row r="27" spans="1:15" ht="12.75" customHeight="1">
      <c r="A27" s="32"/>
      <c r="B27" s="33" t="s">
        <v>43</v>
      </c>
      <c r="C27" s="23" t="s">
        <v>44</v>
      </c>
      <c r="D27" s="23" t="s">
        <v>47</v>
      </c>
      <c r="E27" s="23" t="s">
        <v>48</v>
      </c>
      <c r="F27" s="34" t="s">
        <v>14</v>
      </c>
      <c r="G27" s="46"/>
      <c r="H27" s="46"/>
      <c r="I27" s="46"/>
      <c r="J27" s="117"/>
      <c r="K27" s="32"/>
      <c r="L27" s="32"/>
      <c r="M27" s="32"/>
      <c r="N27" s="116"/>
      <c r="O27" s="32"/>
    </row>
    <row r="28" spans="1:15" ht="12.75" customHeight="1">
      <c r="A28" s="35"/>
      <c r="B28" s="7" t="s">
        <v>59</v>
      </c>
      <c r="C28" s="10" t="s">
        <v>60</v>
      </c>
      <c r="D28" s="10" t="s">
        <v>61</v>
      </c>
      <c r="E28" s="10" t="s">
        <v>62</v>
      </c>
      <c r="F28" s="8" t="s">
        <v>14</v>
      </c>
      <c r="G28" s="11"/>
      <c r="H28" s="11"/>
      <c r="I28" s="11"/>
      <c r="J28" s="58"/>
      <c r="K28" s="35"/>
      <c r="L28" s="35"/>
      <c r="M28" s="35"/>
      <c r="N28" s="64"/>
      <c r="O28" s="35"/>
    </row>
    <row r="29" spans="1:15" ht="12.75" customHeight="1">
      <c r="A29" s="35"/>
      <c r="B29" s="7"/>
      <c r="C29" s="10"/>
      <c r="D29" s="10"/>
      <c r="E29" s="10"/>
      <c r="F29" s="8"/>
      <c r="G29" s="11"/>
      <c r="H29" s="11"/>
      <c r="I29" s="11"/>
      <c r="J29" s="65"/>
      <c r="K29" s="35"/>
      <c r="L29" s="35"/>
      <c r="M29" s="35"/>
      <c r="N29" s="65"/>
      <c r="O29" s="35"/>
    </row>
    <row r="30" spans="1:15" ht="12.75" customHeight="1">
      <c r="A30" s="35"/>
      <c r="B30" s="7"/>
      <c r="C30" s="10"/>
      <c r="D30" s="10"/>
      <c r="E30" s="10"/>
      <c r="F30" s="8"/>
      <c r="G30" s="35"/>
      <c r="H30" s="35"/>
      <c r="I30" s="11"/>
      <c r="J30" s="65"/>
      <c r="K30" s="35"/>
      <c r="L30" s="35"/>
      <c r="M30" s="35"/>
      <c r="N30" s="65"/>
      <c r="O30" s="35"/>
    </row>
    <row r="31" spans="1:15" ht="12.75" customHeight="1" thickBot="1">
      <c r="A31" s="36"/>
      <c r="B31" s="37"/>
      <c r="C31" s="38"/>
      <c r="D31" s="38"/>
      <c r="E31" s="38"/>
      <c r="F31" s="39"/>
      <c r="G31" s="36"/>
      <c r="H31" s="36"/>
      <c r="I31" s="36"/>
      <c r="J31" s="66"/>
      <c r="K31" s="36"/>
      <c r="L31" s="36"/>
      <c r="M31" s="36"/>
      <c r="N31" s="66"/>
      <c r="O31" s="36"/>
    </row>
    <row r="32" ht="13.5" customHeight="1"/>
    <row r="33" ht="13.5" customHeight="1"/>
  </sheetData>
  <mergeCells count="13">
    <mergeCell ref="B3:C3"/>
    <mergeCell ref="D3:F3"/>
    <mergeCell ref="G3:G4"/>
    <mergeCell ref="A1:J1"/>
    <mergeCell ref="H3:H4"/>
    <mergeCell ref="I3:I4"/>
    <mergeCell ref="A3:A4"/>
    <mergeCell ref="N3:N4"/>
    <mergeCell ref="O3:O4"/>
    <mergeCell ref="J3:J4"/>
    <mergeCell ref="K3:K4"/>
    <mergeCell ref="L3:L4"/>
    <mergeCell ref="M3:M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B1">
      <selection activeCell="K17" sqref="K17"/>
    </sheetView>
  </sheetViews>
  <sheetFormatPr defaultColWidth="9.00390625" defaultRowHeight="12.75"/>
  <cols>
    <col min="1" max="1" width="4.375" style="0" customWidth="1"/>
    <col min="2" max="2" width="14.00390625" style="0" customWidth="1"/>
    <col min="3" max="3" width="10.625" style="0" customWidth="1"/>
    <col min="4" max="4" width="13.25390625" style="0" customWidth="1"/>
    <col min="5" max="5" width="11.75390625" style="0" hidden="1" customWidth="1"/>
    <col min="6" max="6" width="13.125" style="0" customWidth="1"/>
    <col min="7" max="9" width="10.125" style="0" bestFit="1" customWidth="1"/>
    <col min="10" max="10" width="11.375" style="0" customWidth="1"/>
    <col min="11" max="13" width="10.125" style="0" bestFit="1" customWidth="1"/>
    <col min="14" max="14" width="8.125" style="0" customWidth="1"/>
    <col min="15" max="15" width="8.125" style="0" hidden="1" customWidth="1"/>
  </cols>
  <sheetData>
    <row r="1" spans="1:15" ht="12.75">
      <c r="A1" s="131" t="s">
        <v>74</v>
      </c>
      <c r="B1" s="131"/>
      <c r="C1" s="131"/>
      <c r="D1" s="131"/>
      <c r="E1" s="131"/>
      <c r="F1" s="131"/>
      <c r="G1" s="131"/>
      <c r="H1" s="131"/>
      <c r="I1" s="131"/>
      <c r="J1" s="131"/>
      <c r="K1" s="42"/>
      <c r="L1" s="42"/>
      <c r="M1" s="42"/>
      <c r="N1" s="42"/>
      <c r="O1" s="42"/>
    </row>
    <row r="2" ht="7.5" customHeight="1" thickBot="1"/>
    <row r="3" spans="1:15" ht="12.75">
      <c r="A3" s="132" t="s">
        <v>0</v>
      </c>
      <c r="B3" s="127" t="s">
        <v>1</v>
      </c>
      <c r="C3" s="128"/>
      <c r="D3" s="129" t="s">
        <v>2</v>
      </c>
      <c r="E3" s="130"/>
      <c r="F3" s="130"/>
      <c r="G3" s="126">
        <v>39976</v>
      </c>
      <c r="H3" s="126">
        <v>40048</v>
      </c>
      <c r="I3" s="126">
        <v>40139</v>
      </c>
      <c r="J3" s="122" t="s">
        <v>125</v>
      </c>
      <c r="K3" s="126">
        <v>40264</v>
      </c>
      <c r="L3" s="126">
        <v>40313</v>
      </c>
      <c r="M3" s="126">
        <v>40369</v>
      </c>
      <c r="N3" s="122" t="s">
        <v>140</v>
      </c>
      <c r="O3" s="124"/>
    </row>
    <row r="4" spans="1:15" ht="12.75" customHeight="1" thickBot="1">
      <c r="A4" s="133"/>
      <c r="B4" s="1" t="s">
        <v>3</v>
      </c>
      <c r="C4" s="2" t="s">
        <v>4</v>
      </c>
      <c r="D4" s="3" t="s">
        <v>5</v>
      </c>
      <c r="E4" s="4" t="s">
        <v>6</v>
      </c>
      <c r="F4" s="5" t="s">
        <v>7</v>
      </c>
      <c r="G4" s="125"/>
      <c r="H4" s="125"/>
      <c r="I4" s="125"/>
      <c r="J4" s="123"/>
      <c r="K4" s="125"/>
      <c r="L4" s="125"/>
      <c r="M4" s="125"/>
      <c r="N4" s="123"/>
      <c r="O4" s="125"/>
    </row>
    <row r="5" spans="1:15" ht="12.75" customHeight="1">
      <c r="A5" s="104"/>
      <c r="B5" s="22" t="s">
        <v>49</v>
      </c>
      <c r="C5" s="34" t="s">
        <v>27</v>
      </c>
      <c r="D5" s="22" t="s">
        <v>50</v>
      </c>
      <c r="E5" s="23" t="s">
        <v>50</v>
      </c>
      <c r="F5" s="24" t="s">
        <v>14</v>
      </c>
      <c r="G5" s="57">
        <f>10</f>
        <v>10</v>
      </c>
      <c r="H5" s="56">
        <v>9</v>
      </c>
      <c r="I5" s="72">
        <v>8</v>
      </c>
      <c r="J5" s="71">
        <f>G5+H5+I5</f>
        <v>27</v>
      </c>
      <c r="K5" s="44">
        <f>5*1.5</f>
        <v>7.5</v>
      </c>
      <c r="L5" s="11">
        <f>9*1.5</f>
        <v>13.5</v>
      </c>
      <c r="M5" s="11"/>
      <c r="N5" s="58">
        <f>J5+K5+L5+M5</f>
        <v>48</v>
      </c>
      <c r="O5" s="11"/>
    </row>
    <row r="6" spans="1:15" ht="12.75" customHeight="1">
      <c r="A6" s="104"/>
      <c r="B6" s="9" t="s">
        <v>33</v>
      </c>
      <c r="C6" s="8" t="s">
        <v>34</v>
      </c>
      <c r="D6" s="9" t="s">
        <v>37</v>
      </c>
      <c r="E6" s="10" t="s">
        <v>38</v>
      </c>
      <c r="F6" s="27" t="s">
        <v>30</v>
      </c>
      <c r="G6" s="57">
        <v>8</v>
      </c>
      <c r="H6" s="56">
        <v>10</v>
      </c>
      <c r="I6" s="72"/>
      <c r="J6" s="58">
        <f>G6+H6+I6</f>
        <v>18</v>
      </c>
      <c r="K6" s="44">
        <f>8*1.5</f>
        <v>12</v>
      </c>
      <c r="L6" s="11">
        <f>8*1.5</f>
        <v>12</v>
      </c>
      <c r="M6" s="11">
        <v>10</v>
      </c>
      <c r="N6" s="58">
        <f aca="true" t="shared" si="0" ref="N6:N20">J6+K6+L6+M6</f>
        <v>52</v>
      </c>
      <c r="O6" s="11"/>
    </row>
    <row r="7" spans="1:15" ht="12.75" customHeight="1">
      <c r="A7" s="104"/>
      <c r="B7" s="9" t="s">
        <v>76</v>
      </c>
      <c r="C7" s="8" t="s">
        <v>77</v>
      </c>
      <c r="D7" s="9" t="s">
        <v>136</v>
      </c>
      <c r="E7" s="10"/>
      <c r="F7" s="27" t="s">
        <v>19</v>
      </c>
      <c r="G7" s="57"/>
      <c r="H7" s="56"/>
      <c r="I7" s="72"/>
      <c r="J7" s="64"/>
      <c r="K7" s="44">
        <f>7*1.5</f>
        <v>10.5</v>
      </c>
      <c r="L7" s="11">
        <v>15</v>
      </c>
      <c r="M7" s="11">
        <v>7</v>
      </c>
      <c r="N7" s="64">
        <f t="shared" si="0"/>
        <v>32.5</v>
      </c>
      <c r="O7" s="11"/>
    </row>
    <row r="8" spans="1:15" ht="12.75" customHeight="1">
      <c r="A8" s="104"/>
      <c r="B8" s="9" t="s">
        <v>76</v>
      </c>
      <c r="C8" s="8" t="s">
        <v>77</v>
      </c>
      <c r="D8" s="9" t="s">
        <v>133</v>
      </c>
      <c r="E8" s="10"/>
      <c r="F8" s="27" t="s">
        <v>73</v>
      </c>
      <c r="G8" s="57"/>
      <c r="H8" s="56"/>
      <c r="I8" s="72"/>
      <c r="J8" s="64"/>
      <c r="K8" s="44">
        <f>10*1.5</f>
        <v>15</v>
      </c>
      <c r="L8" s="11"/>
      <c r="M8" s="11"/>
      <c r="N8" s="64">
        <f t="shared" si="0"/>
        <v>15</v>
      </c>
      <c r="O8" s="11"/>
    </row>
    <row r="9" spans="1:15" ht="12.75" customHeight="1">
      <c r="A9" s="104"/>
      <c r="B9" s="14" t="s">
        <v>55</v>
      </c>
      <c r="C9" s="13" t="s">
        <v>56</v>
      </c>
      <c r="D9" s="14" t="s">
        <v>57</v>
      </c>
      <c r="E9" s="15" t="s">
        <v>58</v>
      </c>
      <c r="F9" s="106" t="s">
        <v>25</v>
      </c>
      <c r="G9" s="57"/>
      <c r="H9" s="56"/>
      <c r="I9" s="72"/>
      <c r="J9" s="64"/>
      <c r="K9" s="44">
        <f>9*1.5</f>
        <v>13.5</v>
      </c>
      <c r="L9" s="11"/>
      <c r="M9" s="11">
        <v>8</v>
      </c>
      <c r="N9" s="64">
        <f t="shared" si="0"/>
        <v>21.5</v>
      </c>
      <c r="O9" s="11"/>
    </row>
    <row r="10" spans="1:15" ht="12.75" customHeight="1">
      <c r="A10" s="104"/>
      <c r="B10" s="9" t="s">
        <v>49</v>
      </c>
      <c r="C10" s="8" t="s">
        <v>27</v>
      </c>
      <c r="D10" s="9" t="s">
        <v>122</v>
      </c>
      <c r="E10" s="10"/>
      <c r="F10" s="27" t="s">
        <v>137</v>
      </c>
      <c r="G10" s="57"/>
      <c r="H10" s="56"/>
      <c r="I10" s="72"/>
      <c r="J10" s="64"/>
      <c r="K10" s="44"/>
      <c r="L10" s="11">
        <f>7*1.5</f>
        <v>10.5</v>
      </c>
      <c r="M10" s="35"/>
      <c r="N10" s="64">
        <f t="shared" si="0"/>
        <v>10.5</v>
      </c>
      <c r="O10" s="11"/>
    </row>
    <row r="11" spans="1:15" ht="12.75" customHeight="1">
      <c r="A11" s="104"/>
      <c r="B11" s="9" t="s">
        <v>15</v>
      </c>
      <c r="C11" s="8" t="s">
        <v>16</v>
      </c>
      <c r="D11" s="9" t="s">
        <v>17</v>
      </c>
      <c r="E11" s="10" t="s">
        <v>18</v>
      </c>
      <c r="F11" s="27" t="s">
        <v>19</v>
      </c>
      <c r="G11" s="57"/>
      <c r="H11" s="56"/>
      <c r="I11" s="72">
        <v>10</v>
      </c>
      <c r="J11" s="58">
        <f>G11+H11+I11</f>
        <v>10</v>
      </c>
      <c r="K11" s="44"/>
      <c r="L11" s="11"/>
      <c r="M11" s="11"/>
      <c r="N11" s="64">
        <f t="shared" si="0"/>
        <v>10</v>
      </c>
      <c r="O11" s="11"/>
    </row>
    <row r="12" spans="1:15" ht="12.75" customHeight="1">
      <c r="A12" s="104"/>
      <c r="B12" s="9" t="s">
        <v>94</v>
      </c>
      <c r="C12" s="8" t="s">
        <v>34</v>
      </c>
      <c r="D12" s="9" t="s">
        <v>95</v>
      </c>
      <c r="E12" s="10"/>
      <c r="F12" s="27" t="s">
        <v>96</v>
      </c>
      <c r="G12" s="57"/>
      <c r="H12" s="56"/>
      <c r="I12" s="72">
        <v>9</v>
      </c>
      <c r="J12" s="58">
        <f>G12+H12+I12</f>
        <v>9</v>
      </c>
      <c r="K12" s="44"/>
      <c r="L12" s="11"/>
      <c r="M12" s="11">
        <v>9</v>
      </c>
      <c r="N12" s="64">
        <f t="shared" si="0"/>
        <v>18</v>
      </c>
      <c r="O12" s="11"/>
    </row>
    <row r="13" spans="1:15" ht="12.75" customHeight="1">
      <c r="A13" s="104"/>
      <c r="B13" s="9" t="s">
        <v>70</v>
      </c>
      <c r="C13" s="8" t="s">
        <v>71</v>
      </c>
      <c r="D13" s="9" t="s">
        <v>72</v>
      </c>
      <c r="E13" s="10" t="s">
        <v>72</v>
      </c>
      <c r="F13" s="105" t="s">
        <v>73</v>
      </c>
      <c r="G13" s="57">
        <f>9</f>
        <v>9</v>
      </c>
      <c r="H13" s="56"/>
      <c r="I13" s="72"/>
      <c r="J13" s="58">
        <f>G13+H13+I13</f>
        <v>9</v>
      </c>
      <c r="K13" s="44"/>
      <c r="L13" s="11"/>
      <c r="M13" s="11"/>
      <c r="N13" s="64">
        <f t="shared" si="0"/>
        <v>9</v>
      </c>
      <c r="O13" s="11"/>
    </row>
    <row r="14" spans="1:15" ht="12.75" customHeight="1" thickBot="1">
      <c r="A14" s="104"/>
      <c r="B14" s="40" t="s">
        <v>141</v>
      </c>
      <c r="C14" s="39" t="s">
        <v>16</v>
      </c>
      <c r="D14" s="40" t="s">
        <v>142</v>
      </c>
      <c r="E14" s="38"/>
      <c r="F14" s="41" t="s">
        <v>73</v>
      </c>
      <c r="G14" s="119"/>
      <c r="H14" s="55"/>
      <c r="I14" s="120"/>
      <c r="J14" s="66"/>
      <c r="K14" s="44">
        <f>6*1.5</f>
        <v>9</v>
      </c>
      <c r="L14" s="35"/>
      <c r="M14" s="35"/>
      <c r="N14" s="64">
        <f t="shared" si="0"/>
        <v>9</v>
      </c>
      <c r="O14" s="11"/>
    </row>
    <row r="15" spans="1:15" ht="12.75" customHeight="1">
      <c r="A15" s="21"/>
      <c r="B15" s="68" t="s">
        <v>114</v>
      </c>
      <c r="C15" s="69" t="s">
        <v>52</v>
      </c>
      <c r="D15" s="69" t="s">
        <v>124</v>
      </c>
      <c r="E15" s="69"/>
      <c r="F15" s="70" t="s">
        <v>14</v>
      </c>
      <c r="G15" s="73"/>
      <c r="H15" s="73">
        <v>8</v>
      </c>
      <c r="I15" s="74"/>
      <c r="J15" s="71">
        <f aca="true" t="shared" si="1" ref="J15:J20">G15+H15+I15</f>
        <v>8</v>
      </c>
      <c r="K15" s="43"/>
      <c r="L15" s="43"/>
      <c r="M15" s="43"/>
      <c r="N15" s="113">
        <f t="shared" si="0"/>
        <v>8</v>
      </c>
      <c r="O15" s="25"/>
    </row>
    <row r="16" spans="1:15" ht="12.75" customHeight="1">
      <c r="A16" s="26"/>
      <c r="B16" s="9" t="s">
        <v>104</v>
      </c>
      <c r="C16" s="10" t="s">
        <v>105</v>
      </c>
      <c r="D16" s="10" t="s">
        <v>106</v>
      </c>
      <c r="E16" s="10"/>
      <c r="F16" s="27" t="s">
        <v>19</v>
      </c>
      <c r="G16" s="57">
        <v>7</v>
      </c>
      <c r="H16" s="57"/>
      <c r="I16" s="75"/>
      <c r="J16" s="58">
        <f t="shared" si="1"/>
        <v>7</v>
      </c>
      <c r="K16" s="44"/>
      <c r="L16" s="44"/>
      <c r="M16" s="44"/>
      <c r="N16" s="114">
        <f t="shared" si="0"/>
        <v>7</v>
      </c>
      <c r="O16" s="28"/>
    </row>
    <row r="17" spans="1:15" ht="12.75" customHeight="1">
      <c r="A17" s="26"/>
      <c r="B17" s="19" t="s">
        <v>110</v>
      </c>
      <c r="C17" s="20" t="s">
        <v>111</v>
      </c>
      <c r="D17" s="20" t="s">
        <v>118</v>
      </c>
      <c r="E17" s="20"/>
      <c r="F17" s="30" t="s">
        <v>14</v>
      </c>
      <c r="G17" s="57"/>
      <c r="H17" s="57">
        <v>7</v>
      </c>
      <c r="I17" s="75"/>
      <c r="J17" s="58">
        <f t="shared" si="1"/>
        <v>7</v>
      </c>
      <c r="K17" s="44"/>
      <c r="L17" s="44"/>
      <c r="M17" s="44"/>
      <c r="N17" s="114">
        <f t="shared" si="0"/>
        <v>7</v>
      </c>
      <c r="O17" s="28"/>
    </row>
    <row r="18" spans="1:15" ht="12.75" customHeight="1">
      <c r="A18" s="26"/>
      <c r="B18" s="9" t="s">
        <v>39</v>
      </c>
      <c r="C18" s="10" t="s">
        <v>40</v>
      </c>
      <c r="D18" s="10" t="s">
        <v>41</v>
      </c>
      <c r="E18" s="10" t="s">
        <v>41</v>
      </c>
      <c r="F18" s="27" t="s">
        <v>42</v>
      </c>
      <c r="G18" s="57"/>
      <c r="H18" s="57"/>
      <c r="I18" s="75">
        <v>7</v>
      </c>
      <c r="J18" s="64">
        <f t="shared" si="1"/>
        <v>7</v>
      </c>
      <c r="K18" s="44"/>
      <c r="L18" s="44"/>
      <c r="M18" s="44"/>
      <c r="N18" s="114">
        <f t="shared" si="0"/>
        <v>7</v>
      </c>
      <c r="O18" s="28"/>
    </row>
    <row r="19" spans="1:15" ht="12.75" customHeight="1">
      <c r="A19" s="26"/>
      <c r="B19" s="9" t="s">
        <v>90</v>
      </c>
      <c r="C19" s="10" t="s">
        <v>91</v>
      </c>
      <c r="D19" s="10" t="s">
        <v>92</v>
      </c>
      <c r="E19" s="10"/>
      <c r="F19" s="27" t="s">
        <v>93</v>
      </c>
      <c r="G19" s="57"/>
      <c r="H19" s="57"/>
      <c r="I19" s="75">
        <v>6</v>
      </c>
      <c r="J19" s="58">
        <f t="shared" si="1"/>
        <v>6</v>
      </c>
      <c r="K19" s="44"/>
      <c r="L19" s="44"/>
      <c r="M19" s="44"/>
      <c r="N19" s="114">
        <f t="shared" si="0"/>
        <v>6</v>
      </c>
      <c r="O19" s="28"/>
    </row>
    <row r="20" spans="1:15" ht="12.75" customHeight="1">
      <c r="A20" s="26"/>
      <c r="B20" s="9" t="s">
        <v>107</v>
      </c>
      <c r="C20" s="10" t="s">
        <v>60</v>
      </c>
      <c r="D20" s="10" t="s">
        <v>108</v>
      </c>
      <c r="E20" s="10"/>
      <c r="F20" s="27" t="s">
        <v>14</v>
      </c>
      <c r="G20" s="57">
        <v>6</v>
      </c>
      <c r="H20" s="57"/>
      <c r="I20" s="75"/>
      <c r="J20" s="58">
        <f t="shared" si="1"/>
        <v>6</v>
      </c>
      <c r="K20" s="28"/>
      <c r="L20" s="44"/>
      <c r="M20" s="28"/>
      <c r="N20" s="114">
        <f t="shared" si="0"/>
        <v>6</v>
      </c>
      <c r="O20" s="28"/>
    </row>
    <row r="21" spans="1:15" ht="12.75" customHeight="1">
      <c r="A21" s="26"/>
      <c r="B21" s="9" t="s">
        <v>15</v>
      </c>
      <c r="C21" s="10" t="s">
        <v>16</v>
      </c>
      <c r="D21" s="10" t="s">
        <v>20</v>
      </c>
      <c r="E21" s="10" t="s">
        <v>20</v>
      </c>
      <c r="F21" s="27" t="s">
        <v>14</v>
      </c>
      <c r="G21" s="57"/>
      <c r="H21" s="57"/>
      <c r="I21" s="75"/>
      <c r="J21" s="64"/>
      <c r="K21" s="28"/>
      <c r="L21" s="44"/>
      <c r="M21" s="28"/>
      <c r="N21" s="114"/>
      <c r="O21" s="28"/>
    </row>
    <row r="22" spans="1:15" ht="12.75" customHeight="1">
      <c r="A22" s="26"/>
      <c r="B22" s="9" t="s">
        <v>26</v>
      </c>
      <c r="C22" s="10" t="s">
        <v>27</v>
      </c>
      <c r="D22" s="10" t="s">
        <v>28</v>
      </c>
      <c r="E22" s="10" t="s">
        <v>29</v>
      </c>
      <c r="F22" s="27" t="s">
        <v>30</v>
      </c>
      <c r="G22" s="57"/>
      <c r="H22" s="57"/>
      <c r="I22" s="75"/>
      <c r="J22" s="64"/>
      <c r="K22" s="28"/>
      <c r="L22" s="44"/>
      <c r="M22" s="28"/>
      <c r="N22" s="114"/>
      <c r="O22" s="28"/>
    </row>
    <row r="23" spans="1:15" ht="12.75" customHeight="1">
      <c r="A23" s="26"/>
      <c r="B23" s="9" t="s">
        <v>26</v>
      </c>
      <c r="C23" s="10" t="s">
        <v>27</v>
      </c>
      <c r="D23" s="10" t="s">
        <v>31</v>
      </c>
      <c r="E23" s="10" t="s">
        <v>32</v>
      </c>
      <c r="F23" s="27" t="s">
        <v>12</v>
      </c>
      <c r="G23" s="57"/>
      <c r="H23" s="57"/>
      <c r="I23" s="75"/>
      <c r="J23" s="64"/>
      <c r="K23" s="28"/>
      <c r="L23" s="44"/>
      <c r="M23" s="28"/>
      <c r="N23" s="114"/>
      <c r="O23" s="28"/>
    </row>
    <row r="24" spans="1:15" ht="12.75" customHeight="1" thickBot="1">
      <c r="A24" s="29"/>
      <c r="B24" s="40" t="s">
        <v>43</v>
      </c>
      <c r="C24" s="38" t="s">
        <v>44</v>
      </c>
      <c r="D24" s="38" t="s">
        <v>45</v>
      </c>
      <c r="E24" s="38" t="s">
        <v>46</v>
      </c>
      <c r="F24" s="41" t="s">
        <v>14</v>
      </c>
      <c r="G24" s="59"/>
      <c r="H24" s="59"/>
      <c r="I24" s="76"/>
      <c r="J24" s="67"/>
      <c r="K24" s="31"/>
      <c r="L24" s="45"/>
      <c r="M24" s="31"/>
      <c r="N24" s="115"/>
      <c r="O24" s="31"/>
    </row>
    <row r="25" spans="1:15" ht="12.75" customHeight="1">
      <c r="A25" s="32"/>
      <c r="B25" s="33" t="s">
        <v>43</v>
      </c>
      <c r="C25" s="23" t="s">
        <v>44</v>
      </c>
      <c r="D25" s="23" t="s">
        <v>47</v>
      </c>
      <c r="E25" s="23" t="s">
        <v>48</v>
      </c>
      <c r="F25" s="34" t="s">
        <v>14</v>
      </c>
      <c r="G25" s="118"/>
      <c r="H25" s="118"/>
      <c r="I25" s="118"/>
      <c r="J25" s="121"/>
      <c r="K25" s="32"/>
      <c r="L25" s="46"/>
      <c r="M25" s="32"/>
      <c r="N25" s="116"/>
      <c r="O25" s="32"/>
    </row>
    <row r="26" spans="1:15" ht="12.75" customHeight="1">
      <c r="A26" s="35"/>
      <c r="B26" s="7"/>
      <c r="C26" s="10"/>
      <c r="D26" s="10"/>
      <c r="E26" s="10"/>
      <c r="F26" s="8"/>
      <c r="G26" s="11"/>
      <c r="H26" s="11"/>
      <c r="I26" s="11"/>
      <c r="J26" s="65"/>
      <c r="K26" s="35"/>
      <c r="L26" s="35"/>
      <c r="M26" s="35"/>
      <c r="N26" s="65"/>
      <c r="O26" s="35"/>
    </row>
    <row r="27" spans="1:15" ht="12.75" customHeight="1">
      <c r="A27" s="35"/>
      <c r="B27" s="7"/>
      <c r="C27" s="10"/>
      <c r="D27" s="10"/>
      <c r="E27" s="10"/>
      <c r="F27" s="8"/>
      <c r="G27" s="11"/>
      <c r="H27" s="11"/>
      <c r="I27" s="11"/>
      <c r="J27" s="65"/>
      <c r="K27" s="35"/>
      <c r="L27" s="35"/>
      <c r="M27" s="35"/>
      <c r="N27" s="65"/>
      <c r="O27" s="35"/>
    </row>
    <row r="28" spans="1:15" ht="12.75" customHeight="1">
      <c r="A28" s="35"/>
      <c r="B28" s="7"/>
      <c r="C28" s="10"/>
      <c r="D28" s="10"/>
      <c r="E28" s="10"/>
      <c r="F28" s="8"/>
      <c r="G28" s="11"/>
      <c r="H28" s="11"/>
      <c r="I28" s="11"/>
      <c r="J28" s="65"/>
      <c r="K28" s="35"/>
      <c r="L28" s="35"/>
      <c r="M28" s="35"/>
      <c r="N28" s="65"/>
      <c r="O28" s="35"/>
    </row>
    <row r="29" spans="1:15" ht="12.75" customHeight="1" thickBot="1">
      <c r="A29" s="36"/>
      <c r="B29" s="37"/>
      <c r="C29" s="38"/>
      <c r="D29" s="38"/>
      <c r="E29" s="38"/>
      <c r="F29" s="39"/>
      <c r="G29" s="55"/>
      <c r="H29" s="55"/>
      <c r="I29" s="55"/>
      <c r="J29" s="66"/>
      <c r="K29" s="36"/>
      <c r="L29" s="36"/>
      <c r="M29" s="36"/>
      <c r="N29" s="66"/>
      <c r="O29" s="36"/>
    </row>
  </sheetData>
  <mergeCells count="13">
    <mergeCell ref="N3:N4"/>
    <mergeCell ref="O3:O4"/>
    <mergeCell ref="J3:J4"/>
    <mergeCell ref="K3:K4"/>
    <mergeCell ref="L3:L4"/>
    <mergeCell ref="M3:M4"/>
    <mergeCell ref="H3:H4"/>
    <mergeCell ref="I3:I4"/>
    <mergeCell ref="A1:J1"/>
    <mergeCell ref="A3:A4"/>
    <mergeCell ref="B3:C3"/>
    <mergeCell ref="D3:F3"/>
    <mergeCell ref="G3:G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B1">
      <selection activeCell="B20" sqref="B20"/>
    </sheetView>
  </sheetViews>
  <sheetFormatPr defaultColWidth="9.00390625" defaultRowHeight="12.75"/>
  <cols>
    <col min="1" max="1" width="4.375" style="0" customWidth="1"/>
    <col min="2" max="2" width="14.00390625" style="0" customWidth="1"/>
    <col min="3" max="3" width="10.625" style="0" customWidth="1"/>
    <col min="4" max="4" width="13.25390625" style="0" customWidth="1"/>
    <col min="5" max="5" width="11.75390625" style="0" hidden="1" customWidth="1"/>
    <col min="6" max="6" width="14.625" style="0" customWidth="1"/>
    <col min="7" max="9" width="10.125" style="0" bestFit="1" customWidth="1"/>
    <col min="10" max="10" width="11.375" style="0" customWidth="1"/>
    <col min="11" max="11" width="10.125" style="0" bestFit="1" customWidth="1"/>
    <col min="12" max="12" width="11.375" style="0" customWidth="1"/>
    <col min="13" max="13" width="8.125" style="0" customWidth="1"/>
    <col min="14" max="15" width="8.125" style="0" hidden="1" customWidth="1"/>
  </cols>
  <sheetData>
    <row r="1" spans="1:15" ht="12.75">
      <c r="A1" s="131" t="s">
        <v>132</v>
      </c>
      <c r="B1" s="131"/>
      <c r="C1" s="131"/>
      <c r="D1" s="131"/>
      <c r="E1" s="131"/>
      <c r="F1" s="131"/>
      <c r="G1" s="131"/>
      <c r="H1" s="131"/>
      <c r="I1" s="131"/>
      <c r="J1" s="131"/>
      <c r="K1" s="42"/>
      <c r="L1" s="42"/>
      <c r="M1" s="42"/>
      <c r="N1" s="42"/>
      <c r="O1" s="42"/>
    </row>
    <row r="2" ht="7.5" customHeight="1" thickBot="1"/>
    <row r="3" spans="1:16" ht="12.75">
      <c r="A3" s="132" t="s">
        <v>0</v>
      </c>
      <c r="B3" s="127" t="s">
        <v>1</v>
      </c>
      <c r="C3" s="128"/>
      <c r="D3" s="129" t="s">
        <v>2</v>
      </c>
      <c r="E3" s="130"/>
      <c r="F3" s="130"/>
      <c r="G3" s="126">
        <v>39976</v>
      </c>
      <c r="H3" s="126">
        <v>40048</v>
      </c>
      <c r="I3" s="126">
        <v>40139</v>
      </c>
      <c r="J3" s="122" t="s">
        <v>125</v>
      </c>
      <c r="K3" s="126">
        <v>40313</v>
      </c>
      <c r="L3" s="126">
        <v>40369</v>
      </c>
      <c r="M3" s="178" t="s">
        <v>148</v>
      </c>
      <c r="N3" s="124"/>
      <c r="O3" s="150"/>
      <c r="P3" s="160" t="s">
        <v>147</v>
      </c>
    </row>
    <row r="4" spans="1:16" ht="12.75" customHeight="1" thickBot="1">
      <c r="A4" s="133"/>
      <c r="B4" s="1" t="s">
        <v>3</v>
      </c>
      <c r="C4" s="2" t="s">
        <v>4</v>
      </c>
      <c r="D4" s="3" t="s">
        <v>5</v>
      </c>
      <c r="E4" s="4" t="s">
        <v>6</v>
      </c>
      <c r="F4" s="5" t="s">
        <v>7</v>
      </c>
      <c r="G4" s="125"/>
      <c r="H4" s="125"/>
      <c r="I4" s="125"/>
      <c r="J4" s="123"/>
      <c r="K4" s="125"/>
      <c r="L4" s="125"/>
      <c r="M4" s="179"/>
      <c r="N4" s="125"/>
      <c r="O4" s="151"/>
      <c r="P4" s="161"/>
    </row>
    <row r="5" spans="1:16" ht="12.75" customHeight="1">
      <c r="A5" s="104"/>
      <c r="B5" s="22" t="s">
        <v>33</v>
      </c>
      <c r="C5" s="34" t="s">
        <v>34</v>
      </c>
      <c r="D5" s="22" t="s">
        <v>35</v>
      </c>
      <c r="E5" s="23" t="s">
        <v>36</v>
      </c>
      <c r="F5" s="24" t="s">
        <v>30</v>
      </c>
      <c r="G5" s="85" t="s">
        <v>130</v>
      </c>
      <c r="H5" s="85">
        <f>7*1.5</f>
        <v>10.5</v>
      </c>
      <c r="I5" s="85">
        <v>10</v>
      </c>
      <c r="J5" s="94">
        <f>G5+I5+H5</f>
        <v>29.5</v>
      </c>
      <c r="K5" s="77">
        <f>6*1.5</f>
        <v>9</v>
      </c>
      <c r="L5" s="144">
        <v>10</v>
      </c>
      <c r="M5" s="173">
        <f>SUM(J5:L5)</f>
        <v>48.5</v>
      </c>
      <c r="N5" s="174"/>
      <c r="O5" s="175"/>
      <c r="P5" s="176">
        <f>H5+I5+K5+L5</f>
        <v>39.5</v>
      </c>
    </row>
    <row r="6" spans="1:16" ht="12.75" customHeight="1">
      <c r="A6" s="104"/>
      <c r="B6" s="9" t="s">
        <v>70</v>
      </c>
      <c r="C6" s="8" t="s">
        <v>71</v>
      </c>
      <c r="D6" s="9" t="s">
        <v>72</v>
      </c>
      <c r="E6" s="10" t="s">
        <v>72</v>
      </c>
      <c r="F6" s="105" t="s">
        <v>73</v>
      </c>
      <c r="G6" s="85" t="s">
        <v>129</v>
      </c>
      <c r="H6" s="85">
        <f>7*1.5</f>
        <v>10.5</v>
      </c>
      <c r="I6" s="85">
        <v>8</v>
      </c>
      <c r="J6" s="94">
        <f>G6+I6+H6</f>
        <v>28.5</v>
      </c>
      <c r="K6" s="77">
        <f>7*1.5</f>
        <v>10.5</v>
      </c>
      <c r="L6" s="144">
        <v>8</v>
      </c>
      <c r="M6" s="173">
        <f>SUM(J6:L6)</f>
        <v>47</v>
      </c>
      <c r="N6" s="174"/>
      <c r="O6" s="175"/>
      <c r="P6" s="177">
        <f>H6+I6+K6+L6</f>
        <v>37</v>
      </c>
    </row>
    <row r="7" spans="1:16" ht="12.75" customHeight="1">
      <c r="A7" s="104"/>
      <c r="B7" s="9" t="s">
        <v>33</v>
      </c>
      <c r="C7" s="8" t="s">
        <v>34</v>
      </c>
      <c r="D7" s="9" t="s">
        <v>37</v>
      </c>
      <c r="E7" s="10" t="s">
        <v>38</v>
      </c>
      <c r="F7" s="27" t="s">
        <v>30</v>
      </c>
      <c r="G7" s="85" t="s">
        <v>119</v>
      </c>
      <c r="H7" s="85">
        <f>8*1.5</f>
        <v>12</v>
      </c>
      <c r="I7" s="85"/>
      <c r="J7" s="94">
        <f>G7+I7+H7</f>
        <v>20</v>
      </c>
      <c r="K7" s="77">
        <f>9*1.5</f>
        <v>13.5</v>
      </c>
      <c r="L7" s="144">
        <v>9</v>
      </c>
      <c r="M7" s="173">
        <f>SUM(J7:L7)</f>
        <v>42.5</v>
      </c>
      <c r="N7" s="174"/>
      <c r="O7" s="175"/>
      <c r="P7" s="177">
        <f>H7+I7+K7+L7</f>
        <v>34.5</v>
      </c>
    </row>
    <row r="8" spans="1:16" ht="12.75" customHeight="1">
      <c r="A8" s="104"/>
      <c r="B8" s="9" t="s">
        <v>21</v>
      </c>
      <c r="C8" s="8" t="s">
        <v>22</v>
      </c>
      <c r="D8" s="9" t="s">
        <v>23</v>
      </c>
      <c r="E8" s="10" t="s">
        <v>24</v>
      </c>
      <c r="F8" s="27" t="s">
        <v>25</v>
      </c>
      <c r="G8" s="77"/>
      <c r="H8" s="85">
        <f>10*1.5</f>
        <v>15</v>
      </c>
      <c r="I8" s="85">
        <v>9</v>
      </c>
      <c r="J8" s="94">
        <f>G8+I8+H8</f>
        <v>24</v>
      </c>
      <c r="K8" s="77"/>
      <c r="L8" s="144">
        <v>6</v>
      </c>
      <c r="M8" s="138">
        <f>SUM(J8:L8)</f>
        <v>30</v>
      </c>
      <c r="N8" s="47"/>
      <c r="O8" s="152"/>
      <c r="P8" s="11">
        <f>H8+I8+K8+L8</f>
        <v>30</v>
      </c>
    </row>
    <row r="9" spans="1:16" ht="12.75" customHeight="1">
      <c r="A9" s="104"/>
      <c r="B9" s="9" t="s">
        <v>76</v>
      </c>
      <c r="C9" s="8" t="s">
        <v>77</v>
      </c>
      <c r="D9" s="9" t="s">
        <v>78</v>
      </c>
      <c r="E9" s="10"/>
      <c r="F9" s="27" t="s">
        <v>19</v>
      </c>
      <c r="G9" s="83"/>
      <c r="H9" s="83"/>
      <c r="I9" s="101"/>
      <c r="J9" s="165"/>
      <c r="K9" s="77">
        <f>10*1.5</f>
        <v>15</v>
      </c>
      <c r="L9" s="144">
        <v>7</v>
      </c>
      <c r="M9" s="138">
        <f>SUM(J9:L9)</f>
        <v>22</v>
      </c>
      <c r="N9" s="53"/>
      <c r="O9" s="158"/>
      <c r="P9" s="11">
        <f>H9+I9+K9+L9</f>
        <v>22</v>
      </c>
    </row>
    <row r="10" spans="1:16" ht="13.5" thickBot="1">
      <c r="A10" s="29"/>
      <c r="B10" s="40" t="s">
        <v>110</v>
      </c>
      <c r="C10" s="38" t="s">
        <v>111</v>
      </c>
      <c r="D10" s="38" t="s">
        <v>112</v>
      </c>
      <c r="E10" s="38"/>
      <c r="F10" s="41" t="s">
        <v>30</v>
      </c>
      <c r="G10" s="107"/>
      <c r="H10" s="86">
        <f>9*1.5</f>
        <v>13.5</v>
      </c>
      <c r="I10" s="102"/>
      <c r="J10" s="95">
        <f>G10+I10+H10</f>
        <v>13.5</v>
      </c>
      <c r="K10" s="110"/>
      <c r="L10" s="145"/>
      <c r="M10" s="139">
        <f>SUM(J10:L10)</f>
        <v>13.5</v>
      </c>
      <c r="N10" s="48"/>
      <c r="O10" s="153"/>
      <c r="P10" s="11">
        <f>H10+I10+K10+L10</f>
        <v>13.5</v>
      </c>
    </row>
    <row r="11" spans="1:16" ht="17.25" customHeight="1">
      <c r="A11" s="21"/>
      <c r="B11" s="68" t="s">
        <v>49</v>
      </c>
      <c r="C11" s="69" t="s">
        <v>27</v>
      </c>
      <c r="D11" s="69" t="s">
        <v>50</v>
      </c>
      <c r="E11" s="69"/>
      <c r="F11" s="109" t="s">
        <v>30</v>
      </c>
      <c r="G11" s="82"/>
      <c r="H11" s="78"/>
      <c r="I11" s="90"/>
      <c r="J11" s="166"/>
      <c r="K11" s="168">
        <f>8*1.5</f>
        <v>12</v>
      </c>
      <c r="L11" s="146"/>
      <c r="M11" s="140">
        <f>SUM(J11:L11)</f>
        <v>12</v>
      </c>
      <c r="N11" s="49"/>
      <c r="O11" s="154"/>
      <c r="P11" s="11">
        <f>H11+I11+K11+L11</f>
        <v>12</v>
      </c>
    </row>
    <row r="12" spans="1:16" ht="17.25" customHeight="1">
      <c r="A12" s="26"/>
      <c r="B12" s="9" t="s">
        <v>110</v>
      </c>
      <c r="C12" s="10" t="s">
        <v>111</v>
      </c>
      <c r="D12" s="10" t="s">
        <v>113</v>
      </c>
      <c r="E12" s="10"/>
      <c r="F12" s="8" t="s">
        <v>73</v>
      </c>
      <c r="G12" s="83"/>
      <c r="H12" s="88">
        <f>5*1.5</f>
        <v>7.5</v>
      </c>
      <c r="I12" s="91"/>
      <c r="J12" s="100">
        <f>G12+I12+H12</f>
        <v>7.5</v>
      </c>
      <c r="K12" s="79"/>
      <c r="L12" s="169"/>
      <c r="M12" s="141">
        <f>SUM(J12:L12)</f>
        <v>7.5</v>
      </c>
      <c r="N12" s="171"/>
      <c r="O12" s="172"/>
      <c r="P12" s="11">
        <f>H12+I12+K12+L12</f>
        <v>7.5</v>
      </c>
    </row>
    <row r="13" spans="1:16" ht="17.25" customHeight="1">
      <c r="A13" s="26"/>
      <c r="B13" s="9" t="s">
        <v>76</v>
      </c>
      <c r="C13" s="10" t="s">
        <v>77</v>
      </c>
      <c r="D13" s="10" t="s">
        <v>133</v>
      </c>
      <c r="E13" s="10"/>
      <c r="F13" s="8" t="s">
        <v>73</v>
      </c>
      <c r="G13" s="83"/>
      <c r="H13" s="80"/>
      <c r="I13" s="91"/>
      <c r="J13" s="96"/>
      <c r="K13" s="79">
        <f>5*1.5</f>
        <v>7.5</v>
      </c>
      <c r="L13" s="147"/>
      <c r="M13" s="141">
        <f>SUM(J13:L13)</f>
        <v>7.5</v>
      </c>
      <c r="N13" s="50"/>
      <c r="O13" s="155"/>
      <c r="P13" s="11">
        <f>H13+I13+K13+L13</f>
        <v>7.5</v>
      </c>
    </row>
    <row r="14" spans="1:16" ht="17.25" customHeight="1">
      <c r="A14" s="26"/>
      <c r="B14" s="9" t="s">
        <v>114</v>
      </c>
      <c r="C14" s="10" t="s">
        <v>52</v>
      </c>
      <c r="D14" s="10" t="s">
        <v>115</v>
      </c>
      <c r="E14" s="10"/>
      <c r="F14" s="8" t="s">
        <v>30</v>
      </c>
      <c r="G14" s="83"/>
      <c r="H14" s="88">
        <f>4*1.5</f>
        <v>6</v>
      </c>
      <c r="I14" s="91"/>
      <c r="J14" s="100">
        <f>G14+I14+H14</f>
        <v>6</v>
      </c>
      <c r="K14" s="80"/>
      <c r="L14" s="147"/>
      <c r="M14" s="141">
        <f>SUM(J14:L14)</f>
        <v>6</v>
      </c>
      <c r="N14" s="50"/>
      <c r="O14" s="155"/>
      <c r="P14" s="11">
        <f>H14+I14+K14+L14</f>
        <v>6</v>
      </c>
    </row>
    <row r="15" spans="1:16" ht="17.25" customHeight="1">
      <c r="A15" s="26"/>
      <c r="B15" s="9" t="s">
        <v>117</v>
      </c>
      <c r="C15" s="10" t="s">
        <v>60</v>
      </c>
      <c r="D15" s="10" t="s">
        <v>118</v>
      </c>
      <c r="E15" s="10"/>
      <c r="F15" s="8" t="s">
        <v>30</v>
      </c>
      <c r="G15" s="83"/>
      <c r="H15" s="88">
        <f>3*1.5</f>
        <v>4.5</v>
      </c>
      <c r="I15" s="91"/>
      <c r="J15" s="100">
        <f>G15+I15+H15</f>
        <v>4.5</v>
      </c>
      <c r="K15" s="80"/>
      <c r="L15" s="147"/>
      <c r="M15" s="141">
        <f>SUM(J15:L15)</f>
        <v>4.5</v>
      </c>
      <c r="N15" s="50"/>
      <c r="O15" s="155"/>
      <c r="P15" s="11">
        <f>H15+I15+K15+L15</f>
        <v>4.5</v>
      </c>
    </row>
    <row r="16" spans="1:16" ht="17.25" customHeight="1">
      <c r="A16" s="26"/>
      <c r="B16" s="9" t="s">
        <v>104</v>
      </c>
      <c r="C16" s="10" t="s">
        <v>105</v>
      </c>
      <c r="D16" s="10" t="s">
        <v>106</v>
      </c>
      <c r="E16" s="10"/>
      <c r="F16" s="8" t="s">
        <v>19</v>
      </c>
      <c r="G16" s="85" t="s">
        <v>116</v>
      </c>
      <c r="H16" s="80"/>
      <c r="I16" s="91"/>
      <c r="J16" s="100">
        <f>G16+I16+H16</f>
        <v>7</v>
      </c>
      <c r="K16" s="80"/>
      <c r="L16" s="147"/>
      <c r="M16" s="141">
        <f>SUM(J16:L16)</f>
        <v>7</v>
      </c>
      <c r="N16" s="50"/>
      <c r="O16" s="155"/>
      <c r="P16" s="144">
        <f>H16+I16+K16+L16</f>
        <v>0</v>
      </c>
    </row>
    <row r="17" spans="1:16" ht="17.25" customHeight="1" thickBot="1">
      <c r="A17" s="29"/>
      <c r="B17" s="19"/>
      <c r="C17" s="20"/>
      <c r="D17" s="20"/>
      <c r="E17" s="20"/>
      <c r="F17" s="18"/>
      <c r="G17" s="162"/>
      <c r="H17" s="111"/>
      <c r="I17" s="163"/>
      <c r="J17" s="164"/>
      <c r="K17" s="81"/>
      <c r="L17" s="170"/>
      <c r="M17" s="142"/>
      <c r="N17" s="51"/>
      <c r="O17" s="156"/>
      <c r="P17" s="11"/>
    </row>
    <row r="18" spans="1:16" ht="17.25" customHeight="1">
      <c r="A18" s="32"/>
      <c r="B18" s="33"/>
      <c r="C18" s="23"/>
      <c r="D18" s="23"/>
      <c r="E18" s="23"/>
      <c r="F18" s="34"/>
      <c r="G18" s="112"/>
      <c r="H18" s="112"/>
      <c r="I18" s="108"/>
      <c r="J18" s="167"/>
      <c r="K18" s="82"/>
      <c r="L18" s="149"/>
      <c r="M18" s="143"/>
      <c r="N18" s="52"/>
      <c r="O18" s="157"/>
      <c r="P18" s="11"/>
    </row>
    <row r="19" spans="1:16" ht="17.25" customHeight="1">
      <c r="A19" s="35"/>
      <c r="B19" s="7"/>
      <c r="C19" s="10"/>
      <c r="D19" s="10"/>
      <c r="E19" s="10"/>
      <c r="F19" s="8"/>
      <c r="G19" s="83"/>
      <c r="H19" s="83"/>
      <c r="I19" s="83"/>
      <c r="J19" s="97"/>
      <c r="K19" s="53"/>
      <c r="L19" s="53"/>
      <c r="M19" s="53"/>
      <c r="N19" s="53"/>
      <c r="O19" s="158"/>
      <c r="P19" s="35"/>
    </row>
    <row r="20" spans="1:16" ht="17.25" customHeight="1">
      <c r="A20" s="35"/>
      <c r="B20" s="7"/>
      <c r="C20" s="10"/>
      <c r="D20" s="10"/>
      <c r="E20" s="10"/>
      <c r="F20" s="8"/>
      <c r="G20" s="83"/>
      <c r="H20" s="83"/>
      <c r="I20" s="83"/>
      <c r="J20" s="97"/>
      <c r="K20" s="53"/>
      <c r="L20" s="53"/>
      <c r="M20" s="53"/>
      <c r="N20" s="53"/>
      <c r="O20" s="158"/>
      <c r="P20" s="35"/>
    </row>
    <row r="21" spans="1:16" ht="17.25" customHeight="1">
      <c r="A21" s="35"/>
      <c r="B21" s="7"/>
      <c r="C21" s="10"/>
      <c r="D21" s="10"/>
      <c r="E21" s="10"/>
      <c r="F21" s="8"/>
      <c r="G21" s="83"/>
      <c r="H21" s="83"/>
      <c r="I21" s="83"/>
      <c r="J21" s="97"/>
      <c r="K21" s="53"/>
      <c r="L21" s="53"/>
      <c r="M21" s="53"/>
      <c r="N21" s="53"/>
      <c r="O21" s="158"/>
      <c r="P21" s="35"/>
    </row>
    <row r="22" spans="1:16" ht="17.25" customHeight="1" thickBot="1">
      <c r="A22" s="36"/>
      <c r="B22" s="37"/>
      <c r="C22" s="38"/>
      <c r="D22" s="38"/>
      <c r="E22" s="38"/>
      <c r="F22" s="39"/>
      <c r="G22" s="84"/>
      <c r="H22" s="84"/>
      <c r="I22" s="84"/>
      <c r="J22" s="98"/>
      <c r="K22" s="54"/>
      <c r="L22" s="54"/>
      <c r="M22" s="54"/>
      <c r="N22" s="54"/>
      <c r="O22" s="159"/>
      <c r="P22" s="36"/>
    </row>
  </sheetData>
  <mergeCells count="14">
    <mergeCell ref="H3:H4"/>
    <mergeCell ref="I3:I4"/>
    <mergeCell ref="N3:N4"/>
    <mergeCell ref="P3:P4"/>
    <mergeCell ref="O3:O4"/>
    <mergeCell ref="A1:J1"/>
    <mergeCell ref="J3:J4"/>
    <mergeCell ref="K3:K4"/>
    <mergeCell ref="L3:L4"/>
    <mergeCell ref="M3:M4"/>
    <mergeCell ref="A3:A4"/>
    <mergeCell ref="B3:C3"/>
    <mergeCell ref="D3:F3"/>
    <mergeCell ref="G3:G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="60" workbookViewId="0" topLeftCell="A1">
      <selection activeCell="I19" sqref="I19"/>
    </sheetView>
  </sheetViews>
  <sheetFormatPr defaultColWidth="9.00390625" defaultRowHeight="12.75"/>
  <cols>
    <col min="1" max="1" width="4.375" style="0" customWidth="1"/>
    <col min="2" max="2" width="12.125" style="0" customWidth="1"/>
    <col min="3" max="3" width="10.625" style="0" customWidth="1"/>
    <col min="4" max="4" width="13.25390625" style="0" customWidth="1"/>
    <col min="5" max="5" width="11.75390625" style="0" hidden="1" customWidth="1"/>
    <col min="6" max="6" width="14.625" style="0" customWidth="1"/>
    <col min="7" max="7" width="5.125" style="0" customWidth="1"/>
    <col min="8" max="10" width="10.375" style="0" bestFit="1" customWidth="1"/>
    <col min="11" max="11" width="11.875" style="0" customWidth="1"/>
    <col min="12" max="12" width="9.75390625" style="0" customWidth="1"/>
    <col min="13" max="13" width="10.125" style="0" customWidth="1"/>
    <col min="14" max="15" width="8.125" style="0" hidden="1" customWidth="1"/>
    <col min="16" max="16" width="9.25390625" style="0" bestFit="1" customWidth="1"/>
  </cols>
  <sheetData>
    <row r="1" spans="1:15" ht="12.75">
      <c r="A1" s="131" t="s">
        <v>131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42"/>
      <c r="M1" s="42"/>
      <c r="N1" s="42"/>
      <c r="O1" s="42"/>
    </row>
    <row r="2" ht="7.5" customHeight="1" thickBot="1"/>
    <row r="3" spans="1:17" ht="12.75">
      <c r="A3" s="132" t="s">
        <v>0</v>
      </c>
      <c r="B3" s="127" t="s">
        <v>1</v>
      </c>
      <c r="C3" s="128"/>
      <c r="D3" s="129" t="s">
        <v>2</v>
      </c>
      <c r="E3" s="130"/>
      <c r="F3" s="130"/>
      <c r="G3" s="134" t="s">
        <v>126</v>
      </c>
      <c r="H3" s="136">
        <v>39976</v>
      </c>
      <c r="I3" s="126">
        <v>40048</v>
      </c>
      <c r="J3" s="126">
        <v>40139</v>
      </c>
      <c r="K3" s="122" t="s">
        <v>125</v>
      </c>
      <c r="L3" s="126">
        <v>40313</v>
      </c>
      <c r="M3" s="126">
        <v>40369</v>
      </c>
      <c r="N3" s="124"/>
      <c r="O3" s="150"/>
      <c r="P3" s="198" t="s">
        <v>148</v>
      </c>
      <c r="Q3" s="203" t="s">
        <v>147</v>
      </c>
    </row>
    <row r="4" spans="1:17" ht="12.75" customHeight="1" thickBot="1">
      <c r="A4" s="133"/>
      <c r="B4" s="1" t="s">
        <v>3</v>
      </c>
      <c r="C4" s="2" t="s">
        <v>4</v>
      </c>
      <c r="D4" s="3" t="s">
        <v>5</v>
      </c>
      <c r="E4" s="4" t="s">
        <v>6</v>
      </c>
      <c r="F4" s="5" t="s">
        <v>7</v>
      </c>
      <c r="G4" s="135"/>
      <c r="H4" s="137"/>
      <c r="I4" s="125"/>
      <c r="J4" s="125"/>
      <c r="K4" s="123"/>
      <c r="L4" s="125"/>
      <c r="M4" s="125"/>
      <c r="N4" s="125"/>
      <c r="O4" s="151"/>
      <c r="P4" s="199"/>
      <c r="Q4" s="204"/>
    </row>
    <row r="5" spans="1:17" ht="12.75" customHeight="1">
      <c r="A5" s="6"/>
      <c r="B5" s="7" t="s">
        <v>33</v>
      </c>
      <c r="C5" s="8" t="s">
        <v>34</v>
      </c>
      <c r="D5" s="9" t="s">
        <v>35</v>
      </c>
      <c r="E5" s="10" t="s">
        <v>36</v>
      </c>
      <c r="F5" s="8" t="s">
        <v>30</v>
      </c>
      <c r="G5" s="11" t="s">
        <v>127</v>
      </c>
      <c r="H5" s="88" t="s">
        <v>129</v>
      </c>
      <c r="I5" s="85">
        <f>7*1.5</f>
        <v>10.5</v>
      </c>
      <c r="J5" s="85" t="s">
        <v>130</v>
      </c>
      <c r="K5" s="94">
        <f>J5+H5+I5</f>
        <v>29.5</v>
      </c>
      <c r="L5" s="144">
        <v>9</v>
      </c>
      <c r="M5" s="144">
        <v>10</v>
      </c>
      <c r="N5" s="47"/>
      <c r="O5" s="152"/>
      <c r="P5" s="206">
        <f>SUM(K5:O5)</f>
        <v>48.5</v>
      </c>
      <c r="Q5" s="207">
        <f>P5-H5</f>
        <v>38.5</v>
      </c>
    </row>
    <row r="6" spans="1:17" ht="12.75" customHeight="1">
      <c r="A6" s="6"/>
      <c r="B6" s="7" t="s">
        <v>33</v>
      </c>
      <c r="C6" s="8" t="s">
        <v>34</v>
      </c>
      <c r="D6" s="9" t="s">
        <v>37</v>
      </c>
      <c r="E6" s="10" t="s">
        <v>38</v>
      </c>
      <c r="F6" s="8" t="s">
        <v>30</v>
      </c>
      <c r="G6" s="11" t="s">
        <v>127</v>
      </c>
      <c r="H6" s="88" t="s">
        <v>130</v>
      </c>
      <c r="I6" s="85">
        <f>8*1.5</f>
        <v>12</v>
      </c>
      <c r="J6" s="85"/>
      <c r="K6" s="94">
        <f>J6+H6+I6</f>
        <v>21</v>
      </c>
      <c r="L6" s="144">
        <v>10</v>
      </c>
      <c r="M6" s="144">
        <v>9</v>
      </c>
      <c r="N6" s="47"/>
      <c r="O6" s="152"/>
      <c r="P6" s="208">
        <f>SUM(K6:O6)</f>
        <v>40</v>
      </c>
      <c r="Q6" s="177">
        <f>P6-H6</f>
        <v>31</v>
      </c>
    </row>
    <row r="7" spans="1:17" ht="12.75" customHeight="1">
      <c r="A7" s="6"/>
      <c r="B7" s="7" t="s">
        <v>21</v>
      </c>
      <c r="C7" s="8" t="s">
        <v>22</v>
      </c>
      <c r="D7" s="9" t="s">
        <v>23</v>
      </c>
      <c r="E7" s="10" t="s">
        <v>24</v>
      </c>
      <c r="F7" s="8" t="s">
        <v>25</v>
      </c>
      <c r="G7" s="11" t="s">
        <v>127</v>
      </c>
      <c r="H7" s="88"/>
      <c r="I7" s="85">
        <f>9*1.5</f>
        <v>13.5</v>
      </c>
      <c r="J7" s="85" t="s">
        <v>129</v>
      </c>
      <c r="K7" s="94">
        <f>J7+H7+I7</f>
        <v>23.5</v>
      </c>
      <c r="L7" s="144"/>
      <c r="M7" s="144"/>
      <c r="N7" s="47"/>
      <c r="O7" s="152"/>
      <c r="P7" s="208">
        <f>SUM(K7:O7)</f>
        <v>23.5</v>
      </c>
      <c r="Q7" s="177">
        <f>P7-H7</f>
        <v>23.5</v>
      </c>
    </row>
    <row r="8" spans="1:17" ht="12.75" customHeight="1">
      <c r="A8" s="6"/>
      <c r="B8" s="7" t="s">
        <v>110</v>
      </c>
      <c r="C8" s="8" t="s">
        <v>111</v>
      </c>
      <c r="D8" s="9" t="s">
        <v>113</v>
      </c>
      <c r="E8" s="10"/>
      <c r="F8" s="8" t="s">
        <v>73</v>
      </c>
      <c r="G8" s="11" t="s">
        <v>127</v>
      </c>
      <c r="H8" s="91"/>
      <c r="I8" s="85">
        <f>10*1.5</f>
        <v>15</v>
      </c>
      <c r="J8" s="101"/>
      <c r="K8" s="94">
        <f>J8+H8+I8</f>
        <v>15</v>
      </c>
      <c r="L8" s="47"/>
      <c r="M8" s="47"/>
      <c r="N8" s="47"/>
      <c r="O8" s="152"/>
      <c r="P8" s="201">
        <f>SUM(K8:O8)</f>
        <v>15</v>
      </c>
      <c r="Q8" s="205">
        <f>P8-H8</f>
        <v>15</v>
      </c>
    </row>
    <row r="9" spans="1:17" ht="13.5" thickBot="1">
      <c r="A9" s="19"/>
      <c r="B9" s="20" t="s">
        <v>117</v>
      </c>
      <c r="C9" s="20" t="s">
        <v>60</v>
      </c>
      <c r="D9" s="20" t="s">
        <v>118</v>
      </c>
      <c r="E9" s="20"/>
      <c r="F9" s="18" t="s">
        <v>30</v>
      </c>
      <c r="G9" s="11" t="s">
        <v>127</v>
      </c>
      <c r="H9" s="92"/>
      <c r="I9" s="86">
        <f>6*1.5</f>
        <v>9</v>
      </c>
      <c r="J9" s="102"/>
      <c r="K9" s="95">
        <f>J9+H9+I9</f>
        <v>9</v>
      </c>
      <c r="L9" s="48"/>
      <c r="M9" s="48"/>
      <c r="N9" s="48"/>
      <c r="O9" s="153"/>
      <c r="P9" s="201">
        <f>SUM(K9:O9)</f>
        <v>9</v>
      </c>
      <c r="Q9" s="11">
        <f>P9-H9</f>
        <v>9</v>
      </c>
    </row>
    <row r="10" spans="1:17" ht="17.25" customHeight="1">
      <c r="A10" s="21"/>
      <c r="B10" s="9" t="s">
        <v>110</v>
      </c>
      <c r="C10" s="10" t="s">
        <v>111</v>
      </c>
      <c r="D10" s="10" t="s">
        <v>112</v>
      </c>
      <c r="E10" s="10"/>
      <c r="F10" s="8" t="s">
        <v>30</v>
      </c>
      <c r="G10" s="11" t="s">
        <v>127</v>
      </c>
      <c r="H10" s="90"/>
      <c r="I10" s="87">
        <f>5*1.5</f>
        <v>7.5</v>
      </c>
      <c r="J10" s="90"/>
      <c r="K10" s="99">
        <f>J10+H10+I10</f>
        <v>7.5</v>
      </c>
      <c r="L10" s="49"/>
      <c r="M10" s="49"/>
      <c r="N10" s="49"/>
      <c r="O10" s="154"/>
      <c r="P10" s="201">
        <f>SUM(K10:O10)</f>
        <v>7.5</v>
      </c>
      <c r="Q10" s="11">
        <f>P10-H10</f>
        <v>7.5</v>
      </c>
    </row>
    <row r="11" spans="1:17" ht="17.25" customHeight="1">
      <c r="A11" s="26"/>
      <c r="B11" s="9" t="s">
        <v>114</v>
      </c>
      <c r="C11" s="10" t="s">
        <v>52</v>
      </c>
      <c r="D11" s="10" t="s">
        <v>115</v>
      </c>
      <c r="E11" s="10"/>
      <c r="F11" s="8" t="s">
        <v>30</v>
      </c>
      <c r="G11" s="11" t="s">
        <v>127</v>
      </c>
      <c r="H11" s="91"/>
      <c r="I11" s="88">
        <f>4*1.5</f>
        <v>6</v>
      </c>
      <c r="J11" s="91"/>
      <c r="K11" s="100">
        <f>J11+H11+I11</f>
        <v>6</v>
      </c>
      <c r="L11" s="50"/>
      <c r="M11" s="50"/>
      <c r="N11" s="50"/>
      <c r="O11" s="155"/>
      <c r="P11" s="201">
        <f>SUM(K11:O11)</f>
        <v>6</v>
      </c>
      <c r="Q11" s="11">
        <f>P11-H11</f>
        <v>6</v>
      </c>
    </row>
    <row r="12" spans="1:17" ht="17.25" customHeight="1">
      <c r="A12" s="26"/>
      <c r="B12" s="9" t="s">
        <v>26</v>
      </c>
      <c r="C12" s="10" t="s">
        <v>27</v>
      </c>
      <c r="D12" s="10" t="s">
        <v>28</v>
      </c>
      <c r="E12" s="10" t="s">
        <v>29</v>
      </c>
      <c r="F12" s="8" t="s">
        <v>30</v>
      </c>
      <c r="G12" s="11" t="s">
        <v>127</v>
      </c>
      <c r="H12" s="88"/>
      <c r="I12" s="88"/>
      <c r="J12" s="88"/>
      <c r="K12" s="100"/>
      <c r="L12" s="50"/>
      <c r="M12" s="50"/>
      <c r="N12" s="50"/>
      <c r="O12" s="155"/>
      <c r="P12" s="26"/>
      <c r="Q12" s="35"/>
    </row>
    <row r="13" spans="1:17" ht="17.25" customHeight="1" thickBot="1">
      <c r="A13" s="29"/>
      <c r="B13" s="19" t="s">
        <v>26</v>
      </c>
      <c r="C13" s="20" t="s">
        <v>27</v>
      </c>
      <c r="D13" s="20" t="s">
        <v>31</v>
      </c>
      <c r="E13" s="20" t="s">
        <v>32</v>
      </c>
      <c r="F13" s="18" t="s">
        <v>12</v>
      </c>
      <c r="G13" s="181" t="s">
        <v>127</v>
      </c>
      <c r="H13" s="163"/>
      <c r="I13" s="163"/>
      <c r="J13" s="163"/>
      <c r="K13" s="164"/>
      <c r="L13" s="51"/>
      <c r="M13" s="51"/>
      <c r="N13" s="51"/>
      <c r="O13" s="156"/>
      <c r="P13" s="29"/>
      <c r="Q13" s="182"/>
    </row>
    <row r="14" spans="1:17" ht="17.25" customHeight="1" thickBot="1">
      <c r="A14" s="188"/>
      <c r="B14" s="189"/>
      <c r="C14" s="190"/>
      <c r="D14" s="190"/>
      <c r="E14" s="190"/>
      <c r="F14" s="191"/>
      <c r="G14" s="192"/>
      <c r="H14" s="193"/>
      <c r="I14" s="194"/>
      <c r="J14" s="193"/>
      <c r="K14" s="194"/>
      <c r="L14" s="195"/>
      <c r="M14" s="195"/>
      <c r="N14" s="195"/>
      <c r="O14" s="196"/>
      <c r="P14" s="188"/>
      <c r="Q14" s="209"/>
    </row>
    <row r="15" spans="1:17" ht="17.25" customHeight="1">
      <c r="A15" s="183"/>
      <c r="B15" s="68" t="s">
        <v>109</v>
      </c>
      <c r="C15" s="69" t="s">
        <v>77</v>
      </c>
      <c r="D15" s="69" t="s">
        <v>35</v>
      </c>
      <c r="E15" s="69"/>
      <c r="F15" s="109" t="s">
        <v>30</v>
      </c>
      <c r="G15" s="180" t="s">
        <v>128</v>
      </c>
      <c r="H15" s="184" t="s">
        <v>129</v>
      </c>
      <c r="I15" s="184">
        <v>10</v>
      </c>
      <c r="J15" s="184"/>
      <c r="K15" s="185">
        <f>J15+H15+I15</f>
        <v>20</v>
      </c>
      <c r="L15" s="210">
        <v>7</v>
      </c>
      <c r="M15" s="210">
        <v>10</v>
      </c>
      <c r="N15" s="186"/>
      <c r="O15" s="187"/>
      <c r="P15" s="200">
        <f>SUM(K15:O15)</f>
        <v>37</v>
      </c>
      <c r="Q15" s="197">
        <f>P15-H15</f>
        <v>27</v>
      </c>
    </row>
    <row r="16" spans="1:17" ht="17.25" customHeight="1">
      <c r="A16" s="26"/>
      <c r="B16" s="9" t="s">
        <v>70</v>
      </c>
      <c r="C16" s="10" t="s">
        <v>71</v>
      </c>
      <c r="D16" s="10" t="s">
        <v>72</v>
      </c>
      <c r="E16" s="10" t="s">
        <v>72</v>
      </c>
      <c r="F16" s="63" t="s">
        <v>73</v>
      </c>
      <c r="G16" s="62" t="s">
        <v>128</v>
      </c>
      <c r="H16" s="88" t="s">
        <v>130</v>
      </c>
      <c r="I16" s="88" t="s">
        <v>130</v>
      </c>
      <c r="J16" s="88" t="s">
        <v>129</v>
      </c>
      <c r="K16" s="100">
        <f>J16+H16+I16</f>
        <v>28</v>
      </c>
      <c r="L16" s="169">
        <v>8</v>
      </c>
      <c r="M16" s="169">
        <v>0</v>
      </c>
      <c r="N16" s="50"/>
      <c r="O16" s="155"/>
      <c r="P16" s="72">
        <f>SUM(K16:O16)</f>
        <v>36</v>
      </c>
      <c r="Q16" s="56">
        <f>P16-H16</f>
        <v>27</v>
      </c>
    </row>
    <row r="17" spans="1:17" ht="17.25" customHeight="1">
      <c r="A17" s="26"/>
      <c r="B17" s="9" t="s">
        <v>76</v>
      </c>
      <c r="C17" s="10" t="s">
        <v>77</v>
      </c>
      <c r="D17" s="10" t="s">
        <v>78</v>
      </c>
      <c r="E17" s="10"/>
      <c r="F17" s="8" t="s">
        <v>19</v>
      </c>
      <c r="G17" s="11" t="s">
        <v>128</v>
      </c>
      <c r="H17" s="91"/>
      <c r="I17" s="91"/>
      <c r="J17" s="91"/>
      <c r="K17" s="103"/>
      <c r="L17" s="169">
        <v>10</v>
      </c>
      <c r="M17" s="169">
        <v>8</v>
      </c>
      <c r="N17" s="50"/>
      <c r="O17" s="155"/>
      <c r="P17" s="72">
        <f>SUM(K17:O17)</f>
        <v>18</v>
      </c>
      <c r="Q17" s="56">
        <f>P17-H17</f>
        <v>18</v>
      </c>
    </row>
    <row r="18" spans="1:17" ht="17.25" customHeight="1">
      <c r="A18" s="26"/>
      <c r="B18" s="9" t="s">
        <v>120</v>
      </c>
      <c r="C18" s="10" t="s">
        <v>121</v>
      </c>
      <c r="D18" s="10" t="s">
        <v>37</v>
      </c>
      <c r="E18" s="10"/>
      <c r="F18" s="8" t="s">
        <v>30</v>
      </c>
      <c r="G18" s="11" t="s">
        <v>128</v>
      </c>
      <c r="H18" s="91"/>
      <c r="I18" s="88" t="s">
        <v>119</v>
      </c>
      <c r="J18" s="91"/>
      <c r="K18" s="100">
        <f>J18+H18+I18</f>
        <v>8</v>
      </c>
      <c r="L18" s="169">
        <v>6</v>
      </c>
      <c r="M18" s="169">
        <v>0</v>
      </c>
      <c r="N18" s="50"/>
      <c r="O18" s="155"/>
      <c r="P18" s="201">
        <f>SUM(K18:O18)</f>
        <v>14</v>
      </c>
      <c r="Q18" s="11">
        <f>P18-H18</f>
        <v>14</v>
      </c>
    </row>
    <row r="19" spans="1:17" ht="17.25" customHeight="1" thickBot="1">
      <c r="A19" s="26"/>
      <c r="B19" s="19" t="s">
        <v>76</v>
      </c>
      <c r="C19" s="20" t="s">
        <v>77</v>
      </c>
      <c r="D19" s="20" t="s">
        <v>133</v>
      </c>
      <c r="E19" s="20"/>
      <c r="F19" s="18" t="s">
        <v>73</v>
      </c>
      <c r="G19" s="11" t="s">
        <v>128</v>
      </c>
      <c r="H19" s="91"/>
      <c r="I19" s="91"/>
      <c r="J19" s="91"/>
      <c r="K19" s="103"/>
      <c r="L19" s="169">
        <v>9</v>
      </c>
      <c r="M19" s="169"/>
      <c r="N19" s="50"/>
      <c r="O19" s="155"/>
      <c r="P19" s="201">
        <f>SUM(K19:O19)</f>
        <v>9</v>
      </c>
      <c r="Q19" s="11">
        <f>P19-H19</f>
        <v>9</v>
      </c>
    </row>
    <row r="20" spans="1:17" ht="17.25" customHeight="1" thickBot="1">
      <c r="A20" s="29"/>
      <c r="B20" s="33" t="s">
        <v>109</v>
      </c>
      <c r="C20" s="23" t="s">
        <v>77</v>
      </c>
      <c r="D20" s="23" t="s">
        <v>57</v>
      </c>
      <c r="E20" s="23" t="s">
        <v>58</v>
      </c>
      <c r="F20" s="34" t="s">
        <v>25</v>
      </c>
      <c r="G20" s="55" t="s">
        <v>128</v>
      </c>
      <c r="H20" s="51"/>
      <c r="I20" s="51"/>
      <c r="J20" s="51"/>
      <c r="K20" s="212"/>
      <c r="L20" s="170"/>
      <c r="M20" s="148">
        <v>9</v>
      </c>
      <c r="N20" s="51"/>
      <c r="O20" s="156"/>
      <c r="P20" s="201">
        <f>SUM(K20:O20)</f>
        <v>9</v>
      </c>
      <c r="Q20" s="11">
        <f>P20-H20</f>
        <v>9</v>
      </c>
    </row>
    <row r="21" spans="1:17" ht="17.25" customHeight="1">
      <c r="A21" s="32"/>
      <c r="B21" s="33" t="s">
        <v>109</v>
      </c>
      <c r="C21" s="23" t="s">
        <v>77</v>
      </c>
      <c r="D21" s="23" t="s">
        <v>23</v>
      </c>
      <c r="E21" s="23"/>
      <c r="F21" s="34" t="s">
        <v>25</v>
      </c>
      <c r="G21" s="180" t="s">
        <v>128</v>
      </c>
      <c r="H21" s="90"/>
      <c r="I21" s="108" t="s">
        <v>116</v>
      </c>
      <c r="J21" s="93"/>
      <c r="K21" s="167">
        <f>J21+H21+I21</f>
        <v>7</v>
      </c>
      <c r="L21" s="211"/>
      <c r="M21" s="211"/>
      <c r="N21" s="52"/>
      <c r="O21" s="157"/>
      <c r="P21" s="201">
        <f>SUM(K21:O21)</f>
        <v>7</v>
      </c>
      <c r="Q21" s="11">
        <f>P21-H21</f>
        <v>7</v>
      </c>
    </row>
    <row r="22" spans="1:17" ht="17.25" customHeight="1">
      <c r="A22" s="35"/>
      <c r="B22" s="7"/>
      <c r="C22" s="10"/>
      <c r="D22" s="10"/>
      <c r="E22" s="10"/>
      <c r="F22" s="8"/>
      <c r="G22" s="35"/>
      <c r="H22" s="50"/>
      <c r="I22" s="53"/>
      <c r="J22" s="53"/>
      <c r="K22" s="89"/>
      <c r="L22" s="53"/>
      <c r="M22" s="53"/>
      <c r="N22" s="53"/>
      <c r="O22" s="158"/>
      <c r="P22" s="26"/>
      <c r="Q22" s="35"/>
    </row>
    <row r="23" spans="1:17" ht="17.25" customHeight="1">
      <c r="A23" s="35"/>
      <c r="B23" s="7"/>
      <c r="C23" s="10"/>
      <c r="D23" s="10"/>
      <c r="E23" s="10"/>
      <c r="F23" s="8"/>
      <c r="G23" s="35"/>
      <c r="H23" s="50"/>
      <c r="I23" s="53"/>
      <c r="J23" s="53"/>
      <c r="K23" s="89"/>
      <c r="L23" s="53"/>
      <c r="M23" s="53"/>
      <c r="N23" s="53"/>
      <c r="O23" s="158"/>
      <c r="P23" s="26"/>
      <c r="Q23" s="35"/>
    </row>
    <row r="24" spans="1:17" ht="17.25" customHeight="1">
      <c r="A24" s="35"/>
      <c r="B24" s="7"/>
      <c r="C24" s="10"/>
      <c r="D24" s="10"/>
      <c r="E24" s="10"/>
      <c r="F24" s="8"/>
      <c r="G24" s="35"/>
      <c r="H24" s="50"/>
      <c r="I24" s="53"/>
      <c r="J24" s="53"/>
      <c r="K24" s="89"/>
      <c r="L24" s="53"/>
      <c r="M24" s="53"/>
      <c r="N24" s="53"/>
      <c r="O24" s="158"/>
      <c r="P24" s="26"/>
      <c r="Q24" s="35"/>
    </row>
    <row r="25" spans="1:17" ht="17.25" customHeight="1" thickBot="1">
      <c r="A25" s="36"/>
      <c r="B25" s="37"/>
      <c r="C25" s="38"/>
      <c r="D25" s="38"/>
      <c r="E25" s="38"/>
      <c r="F25" s="39"/>
      <c r="G25" s="36"/>
      <c r="H25" s="61"/>
      <c r="I25" s="54"/>
      <c r="J25" s="54"/>
      <c r="K25" s="54"/>
      <c r="L25" s="54"/>
      <c r="M25" s="54"/>
      <c r="N25" s="54"/>
      <c r="O25" s="159"/>
      <c r="P25" s="202"/>
      <c r="Q25" s="36"/>
    </row>
  </sheetData>
  <mergeCells count="15">
    <mergeCell ref="P3:P4"/>
    <mergeCell ref="Q3:Q4"/>
    <mergeCell ref="O3:O4"/>
    <mergeCell ref="K3:K4"/>
    <mergeCell ref="L3:L4"/>
    <mergeCell ref="M3:M4"/>
    <mergeCell ref="N3:N4"/>
    <mergeCell ref="I3:I4"/>
    <mergeCell ref="J3:J4"/>
    <mergeCell ref="G3:G4"/>
    <mergeCell ref="A1:K1"/>
    <mergeCell ref="A3:A4"/>
    <mergeCell ref="B3:C3"/>
    <mergeCell ref="D3:F3"/>
    <mergeCell ref="H3:H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2010-07-13T11:41:22Z</cp:lastPrinted>
  <dcterms:created xsi:type="dcterms:W3CDTF">2010-05-12T10:39:11Z</dcterms:created>
  <dcterms:modified xsi:type="dcterms:W3CDTF">2010-07-13T11:41:24Z</dcterms:modified>
  <cp:category/>
  <cp:version/>
  <cp:contentType/>
  <cp:contentStatus/>
</cp:coreProperties>
</file>