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Титул" sheetId="1" r:id="rId1"/>
    <sheet name="Дебют" sheetId="2" r:id="rId2"/>
    <sheet name="Прогресс" sheetId="3" r:id="rId3"/>
    <sheet name="Мастер" sheetId="4" r:id="rId4"/>
    <sheet name="Сумма" sheetId="5" r:id="rId5"/>
    <sheet name="Эстафета" sheetId="6" r:id="rId6"/>
  </sheets>
  <externalReferences>
    <externalReference r:id="rId9"/>
  </externalReferences>
  <definedNames>
    <definedName name="_xlnm.Print_Area" localSheetId="4">'Сумма'!$A$1:$X$53</definedName>
  </definedNames>
  <calcPr fullCalcOnLoad="1"/>
</workbook>
</file>

<file path=xl/sharedStrings.xml><?xml version="1.0" encoding="utf-8"?>
<sst xmlns="http://schemas.openxmlformats.org/spreadsheetml/2006/main" count="705" uniqueCount="199">
  <si>
    <t>Дата проведения:</t>
  </si>
  <si>
    <t>Место проведения:</t>
  </si>
  <si>
    <t>Количество участников:</t>
  </si>
  <si>
    <t>Главный судья:</t>
  </si>
  <si>
    <t>Судьи-стажеры:</t>
  </si>
  <si>
    <t>Секретарь:</t>
  </si>
  <si>
    <t>Михаил Рудашевский</t>
  </si>
  <si>
    <t xml:space="preserve">Протокол соревнований по аджилити   </t>
  </si>
  <si>
    <t>Категория</t>
  </si>
  <si>
    <t>Скорость</t>
  </si>
  <si>
    <t>Max время</t>
  </si>
  <si>
    <t>Личное первенство</t>
  </si>
  <si>
    <t>Дата</t>
  </si>
  <si>
    <t>Судья</t>
  </si>
  <si>
    <t>Контр время</t>
  </si>
  <si>
    <t>Длина 1ой трассы</t>
  </si>
  <si>
    <t>Длина 2-ой трассы</t>
  </si>
  <si>
    <t>№</t>
  </si>
  <si>
    <t>Спортсмен</t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</si>
  <si>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</si>
  <si>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</si>
  <si>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</si>
  <si>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</si>
  <si>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</si>
  <si>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</si>
  <si>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Сумма времени</t>
  </si>
  <si>
    <t>место</t>
  </si>
  <si>
    <t>Команда, регион</t>
  </si>
  <si>
    <t>Сумма штрафов на трассах</t>
  </si>
  <si>
    <t>Итого штраф</t>
  </si>
  <si>
    <t>Команда, спортсмен</t>
  </si>
  <si>
    <t>в категории</t>
  </si>
  <si>
    <t>Участников</t>
  </si>
  <si>
    <t>Всего участников</t>
  </si>
  <si>
    <t>Команд</t>
  </si>
  <si>
    <t>г Пермь, 2007 г</t>
  </si>
  <si>
    <t>Класс</t>
  </si>
  <si>
    <t>Дебют</t>
  </si>
  <si>
    <t>Сумма</t>
  </si>
  <si>
    <t>этапов</t>
  </si>
  <si>
    <t>Даты</t>
  </si>
  <si>
    <t>Итого очков</t>
  </si>
  <si>
    <t>1-ый этап</t>
  </si>
  <si>
    <t>2-ой этап</t>
  </si>
  <si>
    <t>3-ий этап</t>
  </si>
  <si>
    <t>4-ый этап</t>
  </si>
  <si>
    <t>5-ый этап</t>
  </si>
  <si>
    <t>6-ой этап</t>
  </si>
  <si>
    <t>Личный зачет</t>
  </si>
  <si>
    <t>Командый зачет</t>
  </si>
  <si>
    <t>Команда</t>
  </si>
  <si>
    <t>в классе</t>
  </si>
  <si>
    <t>категория</t>
  </si>
  <si>
    <t>LARGE</t>
  </si>
  <si>
    <t>Катутис Ангелина</t>
  </si>
  <si>
    <t>ШАР</t>
  </si>
  <si>
    <t>н.о.</t>
  </si>
  <si>
    <t>Зольдарс</t>
  </si>
  <si>
    <t>малинуа</t>
  </si>
  <si>
    <t>ДТЮ</t>
  </si>
  <si>
    <t xml:space="preserve">б.к. </t>
  </si>
  <si>
    <t>Бластер</t>
  </si>
  <si>
    <t>Шестакова Галина</t>
  </si>
  <si>
    <t xml:space="preserve">кбт </t>
  </si>
  <si>
    <t>Штеффи</t>
  </si>
  <si>
    <t>Бондарева Анна</t>
  </si>
  <si>
    <t>Беркут</t>
  </si>
  <si>
    <t>М</t>
  </si>
  <si>
    <t xml:space="preserve">шелти </t>
  </si>
  <si>
    <t>Чудо</t>
  </si>
  <si>
    <t>Патрик</t>
  </si>
  <si>
    <t>Пшеничникова Мария</t>
  </si>
  <si>
    <t>б.к.</t>
  </si>
  <si>
    <t>Баттерфляй</t>
  </si>
  <si>
    <t>пудель</t>
  </si>
  <si>
    <t>гл фокстерьер</t>
  </si>
  <si>
    <t>Гиви</t>
  </si>
  <si>
    <t>Брюс</t>
  </si>
  <si>
    <t>S</t>
  </si>
  <si>
    <t>Маленьких Ю</t>
  </si>
  <si>
    <t xml:space="preserve">дрт </t>
  </si>
  <si>
    <t>Аджилитистка</t>
  </si>
  <si>
    <t>Кей</t>
  </si>
  <si>
    <t>Ля Ля</t>
  </si>
  <si>
    <t>дрт</t>
  </si>
  <si>
    <t>Стрелка</t>
  </si>
  <si>
    <t>Катутис А</t>
  </si>
  <si>
    <t>Адреналина</t>
  </si>
  <si>
    <t>Попова Дарья</t>
  </si>
  <si>
    <t>Сюзанна</t>
  </si>
  <si>
    <t>M</t>
  </si>
  <si>
    <t>Папко Татьяна</t>
  </si>
  <si>
    <t>Би</t>
  </si>
  <si>
    <t>Элвис</t>
  </si>
  <si>
    <t>келпи</t>
  </si>
  <si>
    <t>Лолита</t>
  </si>
  <si>
    <t>Худорожкова Елизавета</t>
  </si>
  <si>
    <t>ДТЮ/ШАР</t>
  </si>
  <si>
    <t xml:space="preserve">н.о. </t>
  </si>
  <si>
    <t>Джина</t>
  </si>
  <si>
    <t>Ральф</t>
  </si>
  <si>
    <t>Вернисаж</t>
  </si>
  <si>
    <t>Динки Дафни</t>
  </si>
  <si>
    <t>голден</t>
  </si>
  <si>
    <t>шелти</t>
  </si>
  <si>
    <t>дак ретривер</t>
  </si>
  <si>
    <t>Дина</t>
  </si>
  <si>
    <t>вельштерьер</t>
  </si>
  <si>
    <t>Макси</t>
  </si>
  <si>
    <t xml:space="preserve">пудель </t>
  </si>
  <si>
    <t>Ася</t>
  </si>
  <si>
    <t>Штернберг Наталья</t>
  </si>
  <si>
    <t>Джонсон</t>
  </si>
  <si>
    <t>Черкашина Анна</t>
  </si>
  <si>
    <t>Цент</t>
  </si>
  <si>
    <t>метис</t>
  </si>
  <si>
    <t>Кирьянова Екатерина</t>
  </si>
  <si>
    <t>ШАР/Антей</t>
  </si>
  <si>
    <t>Аджилика</t>
  </si>
  <si>
    <t>Иф</t>
  </si>
  <si>
    <t>Ноктюрн</t>
  </si>
  <si>
    <t>Юстас</t>
  </si>
  <si>
    <t>Соловьева Полина</t>
  </si>
  <si>
    <t>Девид</t>
  </si>
  <si>
    <t>МАСТЕР</t>
  </si>
  <si>
    <t>MEDIUM</t>
  </si>
  <si>
    <t>SMALL</t>
  </si>
  <si>
    <t>ПРОГРЕСС</t>
  </si>
  <si>
    <t>ДЕБЮТ</t>
  </si>
  <si>
    <t>ОБЩИЙ ПРОТОКОЛ</t>
  </si>
  <si>
    <t>ЭСТАФЕТА</t>
  </si>
  <si>
    <t>Аруна</t>
  </si>
  <si>
    <t>Пономарева Дарья</t>
  </si>
  <si>
    <t>Ассоль</t>
  </si>
  <si>
    <t>Маленьких Юлия</t>
  </si>
  <si>
    <t>Пьеро</t>
  </si>
  <si>
    <t>Юнити</t>
  </si>
  <si>
    <t>Лисенок</t>
  </si>
  <si>
    <t>Вальтер</t>
  </si>
  <si>
    <t>Корн</t>
  </si>
  <si>
    <t>шпиц</t>
  </si>
  <si>
    <t>Бонапарт</t>
  </si>
  <si>
    <t>Виолетта</t>
  </si>
  <si>
    <t>Беладонна</t>
  </si>
  <si>
    <t>Корн Колэд</t>
  </si>
  <si>
    <t>ризеншнауцер</t>
  </si>
  <si>
    <t>Унга</t>
  </si>
  <si>
    <t>ирл терьер</t>
  </si>
  <si>
    <t>тервюрен</t>
  </si>
  <si>
    <t>Гера</t>
  </si>
  <si>
    <t>доберман</t>
  </si>
  <si>
    <t>Вирджи</t>
  </si>
  <si>
    <t>Ай Кэн Ду</t>
  </si>
  <si>
    <t>Жеральд</t>
  </si>
  <si>
    <t>Матисс</t>
  </si>
  <si>
    <t>Карс</t>
  </si>
  <si>
    <t>Рица</t>
  </si>
  <si>
    <t>миттельшнауцер</t>
  </si>
  <si>
    <t>Тобик</t>
  </si>
  <si>
    <t>пшен терьер</t>
  </si>
  <si>
    <t>Кейси</t>
  </si>
  <si>
    <t>аст</t>
  </si>
  <si>
    <t>Чебенс</t>
  </si>
  <si>
    <t>Зделак</t>
  </si>
  <si>
    <t>ШАР-5</t>
  </si>
  <si>
    <t>ШАР-2</t>
  </si>
  <si>
    <t>ШАР-4</t>
  </si>
  <si>
    <t>ШАР-6</t>
  </si>
  <si>
    <t>ШАР-3</t>
  </si>
  <si>
    <t>КСС-1</t>
  </si>
  <si>
    <t>Зорро-ДТЮ</t>
  </si>
  <si>
    <t>ШАР-1</t>
  </si>
  <si>
    <t>ШАР-8</t>
  </si>
  <si>
    <t>Гиниатулина Яна</t>
  </si>
  <si>
    <t>Вдовиченко Галина</t>
  </si>
  <si>
    <t>ШАР-7</t>
  </si>
  <si>
    <t>ШАР-9</t>
  </si>
  <si>
    <t>Зол Кристалл</t>
  </si>
  <si>
    <t>Джек Рассел тер</t>
  </si>
  <si>
    <t>Беби</t>
  </si>
  <si>
    <t>Пайнери</t>
  </si>
  <si>
    <t>Шестой (финальный) этап Гран При Нутро Урала</t>
  </si>
  <si>
    <t>г Пермь, стадион "Гайва"</t>
  </si>
  <si>
    <t>Константин Байдин</t>
  </si>
  <si>
    <t>Феррари</t>
  </si>
  <si>
    <t>Кирьянова Екатерирна</t>
  </si>
  <si>
    <t>-</t>
  </si>
  <si>
    <t>к.б.т.</t>
  </si>
  <si>
    <t>Екатерина Кирьянова, Дарья Попова, Полина Соловьева</t>
  </si>
  <si>
    <t>Кирьянова, Попова, П Соловьева</t>
  </si>
  <si>
    <t>Ш,АР</t>
  </si>
  <si>
    <t>кбт</t>
  </si>
  <si>
    <t>Дружба</t>
  </si>
  <si>
    <t>н.о</t>
  </si>
  <si>
    <t xml:space="preserve">Командное первенство, 10 команд </t>
  </si>
  <si>
    <t>LARGE, 4 участника</t>
  </si>
  <si>
    <t>Medium + Small, 10 участников</t>
  </si>
  <si>
    <t>Medium + Small, 12 участников</t>
  </si>
  <si>
    <t>LARGE, 5 участников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</si>
</sst>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_р_._-;\-* #,##0.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24"/>
      <name val="Arial Cyr"/>
      <family val="0"/>
    </font>
    <font>
      <sz val="14"/>
      <name val="Arial Unicode MS"/>
      <family val="2"/>
    </font>
    <font>
      <sz val="9"/>
      <name val="Arial Cyr"/>
      <family val="0"/>
    </font>
    <font>
      <sz val="11"/>
      <name val="Arial Cyr"/>
      <family val="2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 vertical="center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 applyProtection="1">
      <alignment horizontal="center" vertical="center" textRotation="90" wrapText="1"/>
      <protection/>
    </xf>
    <xf numFmtId="0" fontId="0" fillId="0" borderId="13" xfId="0" applyBorder="1" applyAlignment="1" applyProtection="1">
      <alignment horizontal="center" vertical="center" textRotation="90" wrapText="1"/>
      <protection/>
    </xf>
    <xf numFmtId="0" fontId="0" fillId="0" borderId="2" xfId="0" applyBorder="1" applyAlignment="1" applyProtection="1">
      <alignment horizontal="center" vertical="center" textRotation="90" wrapText="1"/>
      <protection/>
    </xf>
    <xf numFmtId="0" fontId="0" fillId="0" borderId="4" xfId="0" applyBorder="1" applyAlignment="1" applyProtection="1">
      <alignment horizontal="center" vertical="center" textRotation="90" wrapText="1"/>
      <protection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 applyProtection="1">
      <alignment/>
      <protection/>
    </xf>
    <xf numFmtId="2" fontId="0" fillId="0" borderId="5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0" fontId="7" fillId="2" borderId="0" xfId="0" applyFont="1" applyFill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7" fillId="2" borderId="1" xfId="0" applyFont="1" applyFill="1" applyBorder="1" applyAlignment="1" applyProtection="1">
      <alignment horizontal="center"/>
      <protection/>
    </xf>
    <xf numFmtId="2" fontId="7" fillId="2" borderId="1" xfId="0" applyNumberFormat="1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/>
      <protection/>
    </xf>
    <xf numFmtId="0" fontId="7" fillId="2" borderId="0" xfId="0" applyFont="1" applyFill="1" applyAlignment="1">
      <alignment/>
    </xf>
    <xf numFmtId="0" fontId="7" fillId="2" borderId="1" xfId="0" applyFont="1" applyFill="1" applyBorder="1" applyAlignment="1" applyProtection="1">
      <alignment/>
      <protection/>
    </xf>
    <xf numFmtId="0" fontId="7" fillId="2" borderId="14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 horizontal="center" vertical="center" textRotation="90"/>
      <protection/>
    </xf>
    <xf numFmtId="0" fontId="7" fillId="2" borderId="15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0" fillId="2" borderId="16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right"/>
      <protection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2" fontId="3" fillId="0" borderId="5" xfId="0" applyNumberFormat="1" applyFont="1" applyBorder="1" applyAlignment="1">
      <alignment/>
    </xf>
    <xf numFmtId="0" fontId="4" fillId="0" borderId="9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2" fontId="3" fillId="0" borderId="19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7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>
      <alignment/>
    </xf>
    <xf numFmtId="0" fontId="0" fillId="0" borderId="20" xfId="0" applyBorder="1" applyAlignment="1" applyProtection="1">
      <alignment horizontal="center" vertical="center" textRotation="90" wrapText="1"/>
      <protection/>
    </xf>
    <xf numFmtId="2" fontId="0" fillId="0" borderId="7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" fontId="0" fillId="0" borderId="22" xfId="0" applyNumberFormat="1" applyBorder="1" applyAlignment="1">
      <alignment/>
    </xf>
    <xf numFmtId="2" fontId="0" fillId="0" borderId="24" xfId="0" applyNumberFormat="1" applyBorder="1" applyAlignment="1">
      <alignment/>
    </xf>
    <xf numFmtId="1" fontId="0" fillId="0" borderId="22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4" fontId="0" fillId="0" borderId="22" xfId="0" applyNumberFormat="1" applyBorder="1" applyAlignment="1">
      <alignment/>
    </xf>
    <xf numFmtId="4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4" fontId="0" fillId="0" borderId="0" xfId="0" applyNumberFormat="1" applyBorder="1" applyAlignment="1">
      <alignment/>
    </xf>
    <xf numFmtId="0" fontId="4" fillId="2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1" fontId="0" fillId="0" borderId="5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3" fillId="0" borderId="9" xfId="0" applyFont="1" applyBorder="1" applyAlignment="1">
      <alignment/>
    </xf>
    <xf numFmtId="1" fontId="2" fillId="0" borderId="25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1" fontId="8" fillId="0" borderId="26" xfId="0" applyNumberFormat="1" applyFont="1" applyBorder="1" applyAlignment="1">
      <alignment/>
    </xf>
    <xf numFmtId="1" fontId="0" fillId="0" borderId="27" xfId="0" applyNumberFormat="1" applyBorder="1" applyAlignment="1">
      <alignment/>
    </xf>
    <xf numFmtId="1" fontId="8" fillId="0" borderId="25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1" fontId="2" fillId="0" borderId="11" xfId="0" applyNumberFormat="1" applyFont="1" applyBorder="1" applyAlignment="1">
      <alignment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/>
    </xf>
    <xf numFmtId="1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1" fillId="0" borderId="27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1" xfId="0" applyFont="1" applyBorder="1" applyAlignment="1">
      <alignment/>
    </xf>
    <xf numFmtId="1" fontId="2" fillId="0" borderId="8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3" fontId="0" fillId="0" borderId="22" xfId="0" applyNumberFormat="1" applyBorder="1" applyAlignment="1">
      <alignment horizontal="center" vertical="center"/>
    </xf>
    <xf numFmtId="1" fontId="0" fillId="0" borderId="8" xfId="0" applyNumberFormat="1" applyBorder="1" applyAlignment="1">
      <alignment/>
    </xf>
    <xf numFmtId="1" fontId="0" fillId="0" borderId="8" xfId="0" applyNumberFormat="1" applyBorder="1" applyAlignment="1">
      <alignment horizontal="center"/>
    </xf>
    <xf numFmtId="3" fontId="8" fillId="0" borderId="32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14" fontId="7" fillId="2" borderId="14" xfId="0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4" fontId="0" fillId="0" borderId="23" xfId="0" applyNumberFormat="1" applyBorder="1" applyAlignment="1">
      <alignment/>
    </xf>
    <xf numFmtId="0" fontId="0" fillId="0" borderId="9" xfId="0" applyBorder="1" applyAlignment="1">
      <alignment horizontal="center"/>
    </xf>
    <xf numFmtId="14" fontId="0" fillId="0" borderId="0" xfId="0" applyNumberFormat="1" applyAlignment="1">
      <alignment/>
    </xf>
    <xf numFmtId="0" fontId="9" fillId="0" borderId="9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6" xfId="0" applyFont="1" applyBorder="1" applyAlignment="1">
      <alignment/>
    </xf>
    <xf numFmtId="43" fontId="3" fillId="0" borderId="9" xfId="18" applyNumberFormat="1" applyFont="1" applyBorder="1" applyAlignment="1">
      <alignment/>
    </xf>
    <xf numFmtId="1" fontId="0" fillId="0" borderId="28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" fontId="2" fillId="0" borderId="3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34" xfId="0" applyNumberFormat="1" applyBorder="1" applyAlignment="1">
      <alignment/>
    </xf>
    <xf numFmtId="0" fontId="9" fillId="0" borderId="35" xfId="0" applyFont="1" applyBorder="1" applyAlignment="1">
      <alignment/>
    </xf>
    <xf numFmtId="0" fontId="9" fillId="0" borderId="30" xfId="0" applyFont="1" applyBorder="1" applyAlignment="1">
      <alignment/>
    </xf>
    <xf numFmtId="1" fontId="0" fillId="0" borderId="23" xfId="0" applyNumberFormat="1" applyBorder="1" applyAlignment="1">
      <alignment/>
    </xf>
    <xf numFmtId="1" fontId="2" fillId="0" borderId="22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2" borderId="39" xfId="0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kss\&#1047;&#1040;&#1043;&#1054;&#1058;&#1054;&#1042;&#1050;&#1048;\Nutro_5Leg_02_06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Дебют"/>
      <sheetName val="Прогресс"/>
      <sheetName val="Мастер"/>
      <sheetName val="Сумма"/>
      <sheetName val="Эстафе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G27"/>
  <sheetViews>
    <sheetView tabSelected="1" workbookViewId="0" topLeftCell="A4">
      <selection activeCell="C24" sqref="C24"/>
    </sheetView>
  </sheetViews>
  <sheetFormatPr defaultColWidth="9.00390625" defaultRowHeight="12.75"/>
  <cols>
    <col min="2" max="2" width="22.125" style="0" customWidth="1"/>
    <col min="3" max="3" width="10.125" style="0" bestFit="1" customWidth="1"/>
  </cols>
  <sheetData>
    <row r="13" ht="30">
      <c r="C13" s="1" t="s">
        <v>181</v>
      </c>
    </row>
    <row r="14" spans="2:3" ht="12.75">
      <c r="B14" t="s">
        <v>0</v>
      </c>
      <c r="C14" s="123">
        <v>39341</v>
      </c>
    </row>
    <row r="15" spans="2:7" ht="12.75">
      <c r="B15" t="s">
        <v>1</v>
      </c>
      <c r="C15" t="s">
        <v>182</v>
      </c>
      <c r="G15" s="2"/>
    </row>
    <row r="16" spans="2:7" ht="12.75">
      <c r="B16" t="s">
        <v>2</v>
      </c>
      <c r="C16">
        <v>51</v>
      </c>
      <c r="G16" s="2"/>
    </row>
    <row r="17" spans="2:7" ht="12.75">
      <c r="B17" t="s">
        <v>3</v>
      </c>
      <c r="C17" t="s">
        <v>183</v>
      </c>
      <c r="G17" s="2"/>
    </row>
    <row r="18" spans="2:3" ht="12.75">
      <c r="B18" t="s">
        <v>4</v>
      </c>
      <c r="C18" t="s">
        <v>188</v>
      </c>
    </row>
    <row r="19" spans="2:3" ht="12.75">
      <c r="B19" t="s">
        <v>5</v>
      </c>
      <c r="C19" t="s">
        <v>6</v>
      </c>
    </row>
    <row r="27" ht="30">
      <c r="F27" s="1" t="s">
        <v>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zoomScale="92" zoomScaleNormal="92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9" sqref="F9"/>
    </sheetView>
  </sheetViews>
  <sheetFormatPr defaultColWidth="9.00390625" defaultRowHeight="12.75"/>
  <cols>
    <col min="1" max="1" width="3.25390625" style="0" customWidth="1"/>
    <col min="2" max="2" width="4.875" style="0" customWidth="1"/>
    <col min="3" max="3" width="22.375" style="0" customWidth="1"/>
    <col min="5" max="5" width="11.00390625" style="0" customWidth="1"/>
    <col min="6" max="6" width="12.875" style="0" customWidth="1"/>
    <col min="7" max="7" width="7.625" style="0" customWidth="1"/>
    <col min="8" max="8" width="5.875" style="0" customWidth="1"/>
    <col min="10" max="10" width="5.25390625" style="0" hidden="1" customWidth="1"/>
    <col min="11" max="11" width="6.125" style="0" hidden="1" customWidth="1"/>
    <col min="12" max="12" width="7.125" style="0" hidden="1" customWidth="1"/>
    <col min="13" max="13" width="7.625" style="0" hidden="1" customWidth="1"/>
    <col min="14" max="14" width="5.25390625" style="0" hidden="1" customWidth="1"/>
    <col min="15" max="15" width="7.375" style="0" hidden="1" customWidth="1"/>
    <col min="16" max="16" width="8.375" style="0" hidden="1" customWidth="1"/>
    <col min="17" max="17" width="7.875" style="0" customWidth="1"/>
    <col min="18" max="18" width="5.00390625" style="0" customWidth="1"/>
  </cols>
  <sheetData>
    <row r="1" spans="1:18" ht="18">
      <c r="A1" s="86" t="s">
        <v>7</v>
      </c>
      <c r="B1" s="4"/>
      <c r="C1" s="4"/>
      <c r="D1" s="4"/>
      <c r="E1" s="4"/>
      <c r="F1" s="5"/>
      <c r="G1" s="6"/>
      <c r="H1" s="7"/>
      <c r="I1" s="6"/>
      <c r="J1" s="6"/>
      <c r="K1" s="8"/>
      <c r="L1" s="8"/>
      <c r="M1" s="4"/>
      <c r="N1" s="4"/>
      <c r="O1" s="4"/>
      <c r="P1" s="4"/>
      <c r="Q1" s="4"/>
      <c r="R1" s="4"/>
    </row>
    <row r="2" spans="1:18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8">
      <c r="A3" s="41" t="s">
        <v>13</v>
      </c>
      <c r="B3" s="46"/>
      <c r="C3" s="47" t="s">
        <v>189</v>
      </c>
      <c r="D3" s="47"/>
      <c r="E3" s="45"/>
      <c r="F3" s="42"/>
      <c r="G3" s="42"/>
      <c r="H3" s="42"/>
      <c r="I3" s="42"/>
      <c r="J3" s="42"/>
      <c r="K3" s="42"/>
      <c r="L3" s="42"/>
      <c r="M3" s="42"/>
      <c r="N3" s="42" t="s">
        <v>36</v>
      </c>
      <c r="O3" s="42"/>
      <c r="P3" s="12" t="s">
        <v>37</v>
      </c>
      <c r="Q3" s="85" t="s">
        <v>128</v>
      </c>
      <c r="R3" s="9"/>
    </row>
    <row r="4" spans="1:18" ht="12.75">
      <c r="A4" s="42" t="s">
        <v>12</v>
      </c>
      <c r="B4" s="42"/>
      <c r="C4" s="119">
        <v>39341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5"/>
      <c r="O4" s="42"/>
      <c r="P4" s="9"/>
      <c r="Q4" s="9"/>
      <c r="R4" s="9"/>
    </row>
    <row r="5" spans="1:18" ht="12.75">
      <c r="A5" s="42" t="s">
        <v>33</v>
      </c>
      <c r="B5" s="42"/>
      <c r="C5" s="51"/>
      <c r="D5" s="48">
        <v>51</v>
      </c>
      <c r="E5" s="42"/>
      <c r="F5" s="41" t="s">
        <v>15</v>
      </c>
      <c r="G5" s="42"/>
      <c r="H5" s="47">
        <v>132</v>
      </c>
      <c r="I5" s="9"/>
      <c r="J5" s="42"/>
      <c r="K5" s="41" t="s">
        <v>16</v>
      </c>
      <c r="L5" s="42"/>
      <c r="M5" s="43"/>
      <c r="N5" s="42"/>
      <c r="O5" s="43"/>
      <c r="P5" s="9"/>
      <c r="Q5" s="9"/>
      <c r="R5" s="9"/>
    </row>
    <row r="6" spans="1:18" ht="12.75">
      <c r="A6" s="41" t="s">
        <v>32</v>
      </c>
      <c r="B6" s="42"/>
      <c r="C6" s="51"/>
      <c r="D6" s="42"/>
      <c r="E6" s="42"/>
      <c r="F6" s="42" t="s">
        <v>9</v>
      </c>
      <c r="G6" s="42"/>
      <c r="H6" s="43">
        <v>3</v>
      </c>
      <c r="I6" s="9"/>
      <c r="J6" s="42"/>
      <c r="K6" s="42" t="s">
        <v>9</v>
      </c>
      <c r="L6" s="42"/>
      <c r="M6" s="44"/>
      <c r="N6" s="42"/>
      <c r="O6" s="44"/>
      <c r="P6" s="9"/>
      <c r="Q6" s="9"/>
      <c r="R6" s="9"/>
    </row>
    <row r="7" spans="1:18" ht="12.75">
      <c r="A7" s="42" t="s">
        <v>51</v>
      </c>
      <c r="B7" s="42"/>
      <c r="C7" s="47">
        <v>14</v>
      </c>
      <c r="D7" s="42"/>
      <c r="E7" s="42"/>
      <c r="F7" s="42"/>
      <c r="G7" s="42" t="s">
        <v>14</v>
      </c>
      <c r="H7" s="42"/>
      <c r="I7" s="42" t="s">
        <v>10</v>
      </c>
      <c r="J7" s="42"/>
      <c r="K7" s="42" t="s">
        <v>14</v>
      </c>
      <c r="L7" s="45"/>
      <c r="M7" s="42" t="s">
        <v>10</v>
      </c>
      <c r="N7" s="42"/>
      <c r="O7" s="42"/>
      <c r="P7" s="9"/>
      <c r="Q7" s="9"/>
      <c r="R7" s="9"/>
    </row>
    <row r="8" spans="1:18" ht="18.75" thickBot="1">
      <c r="A8" s="13" t="s">
        <v>11</v>
      </c>
      <c r="B8" s="11"/>
      <c r="C8" s="11"/>
      <c r="D8" s="11"/>
      <c r="E8" s="11"/>
      <c r="F8" s="11"/>
      <c r="G8" s="52">
        <v>44</v>
      </c>
      <c r="H8" s="53"/>
      <c r="I8" s="52">
        <v>88</v>
      </c>
      <c r="J8" s="53"/>
      <c r="K8" s="52"/>
      <c r="L8" s="53"/>
      <c r="M8" s="52"/>
      <c r="N8" s="9"/>
      <c r="O8" s="9"/>
      <c r="P8" s="9"/>
      <c r="Q8" s="9"/>
      <c r="R8" s="9"/>
    </row>
    <row r="9" spans="1:18" ht="98.25" customHeight="1" thickBot="1">
      <c r="A9" s="14" t="s">
        <v>17</v>
      </c>
      <c r="B9" s="25" t="s">
        <v>52</v>
      </c>
      <c r="C9" s="15" t="s">
        <v>18</v>
      </c>
      <c r="D9" s="25" t="s">
        <v>27</v>
      </c>
      <c r="E9" s="15" t="s">
        <v>19</v>
      </c>
      <c r="F9" s="16" t="s">
        <v>20</v>
      </c>
      <c r="G9" s="27" t="s">
        <v>21</v>
      </c>
      <c r="H9" s="25" t="s">
        <v>22</v>
      </c>
      <c r="I9" s="25" t="s">
        <v>23</v>
      </c>
      <c r="J9" s="28" t="s">
        <v>24</v>
      </c>
      <c r="K9" s="27" t="s">
        <v>21</v>
      </c>
      <c r="L9" s="25" t="s">
        <v>22</v>
      </c>
      <c r="M9" s="25" t="s">
        <v>23</v>
      </c>
      <c r="N9" s="28" t="s">
        <v>24</v>
      </c>
      <c r="O9" s="26" t="s">
        <v>28</v>
      </c>
      <c r="P9" s="25" t="s">
        <v>25</v>
      </c>
      <c r="Q9" s="25" t="s">
        <v>29</v>
      </c>
      <c r="R9" s="49" t="s">
        <v>26</v>
      </c>
    </row>
    <row r="10" spans="1:18" ht="18.75" thickBot="1">
      <c r="A10" s="137" t="s">
        <v>195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9"/>
    </row>
    <row r="11" spans="2:18" ht="12.75">
      <c r="B11" s="19"/>
      <c r="C11" s="20" t="s">
        <v>132</v>
      </c>
      <c r="D11" s="20" t="s">
        <v>55</v>
      </c>
      <c r="E11" s="20" t="s">
        <v>60</v>
      </c>
      <c r="F11" s="21" t="s">
        <v>61</v>
      </c>
      <c r="G11" s="75">
        <v>5</v>
      </c>
      <c r="H11" s="36">
        <v>30.9</v>
      </c>
      <c r="I11" s="36">
        <f>IF(H11&gt;$G$8,H11-$G$8,0)</f>
        <v>0</v>
      </c>
      <c r="J11" s="37">
        <f>IF(H11&gt;$I$8,100,IF(G11=100,100,IF(G11=150,150,G11+I11)))</f>
        <v>5</v>
      </c>
      <c r="K11" s="19"/>
      <c r="L11" s="36"/>
      <c r="M11" s="36">
        <f>IF(L11&gt;$K$8,L11-$K$8,0)</f>
        <v>0</v>
      </c>
      <c r="N11" s="37">
        <f>IF(L11&gt;$M$8,100,IF(K11=100,100,IF(K11=150,150,K11+M11)))</f>
        <v>0</v>
      </c>
      <c r="O11" s="78">
        <f aca="true" t="shared" si="0" ref="O11:P14">SUM(G11,K11)</f>
        <v>5</v>
      </c>
      <c r="P11" s="36">
        <f t="shared" si="0"/>
        <v>30.9</v>
      </c>
      <c r="Q11" s="36">
        <f>SUM(J11,N11)</f>
        <v>5</v>
      </c>
      <c r="R11" s="124">
        <v>1</v>
      </c>
    </row>
    <row r="12" spans="2:18" ht="13.5" customHeight="1">
      <c r="B12" s="19"/>
      <c r="C12" s="20" t="s">
        <v>111</v>
      </c>
      <c r="D12" s="20" t="s">
        <v>55</v>
      </c>
      <c r="E12" s="20" t="s">
        <v>60</v>
      </c>
      <c r="F12" s="21" t="s">
        <v>184</v>
      </c>
      <c r="G12" s="75">
        <v>20</v>
      </c>
      <c r="H12" s="36">
        <v>35</v>
      </c>
      <c r="I12" s="36">
        <f>IF(H12&gt;$G$8,H12-$G$8,0)</f>
        <v>0</v>
      </c>
      <c r="J12" s="37">
        <f>IF(H12&gt;$I$8,100,IF(G12=100,100,IF(G12=150,150,G12+I12)))</f>
        <v>20</v>
      </c>
      <c r="K12" s="19"/>
      <c r="L12" s="36"/>
      <c r="M12" s="36">
        <f>IF(L12&gt;$K$8,L12-$K$8,0)</f>
        <v>0</v>
      </c>
      <c r="N12" s="37">
        <f>IF(L12&gt;$M$8,100,IF(K12=100,100,IF(K12=150,150,K12+M12)))</f>
        <v>0</v>
      </c>
      <c r="O12" s="78">
        <f t="shared" si="0"/>
        <v>20</v>
      </c>
      <c r="P12" s="36">
        <f t="shared" si="0"/>
        <v>35</v>
      </c>
      <c r="Q12" s="36">
        <f>SUM(J12,N12)</f>
        <v>20</v>
      </c>
      <c r="R12" s="124">
        <v>2</v>
      </c>
    </row>
    <row r="13" spans="2:18" ht="12.75">
      <c r="B13" s="19"/>
      <c r="C13" s="20" t="s">
        <v>62</v>
      </c>
      <c r="D13" s="20" t="s">
        <v>59</v>
      </c>
      <c r="E13" s="20" t="s">
        <v>63</v>
      </c>
      <c r="F13" s="21" t="s">
        <v>64</v>
      </c>
      <c r="G13" s="75">
        <v>20</v>
      </c>
      <c r="H13" s="36">
        <v>38</v>
      </c>
      <c r="I13" s="36">
        <f>IF(H13&gt;$G$8,H13-$G$8,0)</f>
        <v>0</v>
      </c>
      <c r="J13" s="37">
        <f>IF(H13&gt;$I$8,100,IF(G13=100,100,IF(G13=150,150,G13+I13)))</f>
        <v>20</v>
      </c>
      <c r="K13" s="19"/>
      <c r="L13" s="36"/>
      <c r="M13" s="36">
        <f>IF(L13&gt;$K$8,L13-$K$8,0)</f>
        <v>0</v>
      </c>
      <c r="N13" s="37">
        <f>IF(L13&gt;$M$8,100,IF(K13=100,100,IF(K13=150,150,K13+M13)))</f>
        <v>0</v>
      </c>
      <c r="O13" s="78">
        <f t="shared" si="0"/>
        <v>20</v>
      </c>
      <c r="P13" s="36">
        <f t="shared" si="0"/>
        <v>38</v>
      </c>
      <c r="Q13" s="36">
        <f>SUM(J13,N13)</f>
        <v>20</v>
      </c>
      <c r="R13" s="124">
        <v>3</v>
      </c>
    </row>
    <row r="14" spans="2:18" ht="12.75">
      <c r="B14" s="19"/>
      <c r="C14" s="20" t="s">
        <v>65</v>
      </c>
      <c r="D14" s="20" t="s">
        <v>55</v>
      </c>
      <c r="E14" s="20" t="s">
        <v>60</v>
      </c>
      <c r="F14" s="21" t="s">
        <v>66</v>
      </c>
      <c r="G14" s="75">
        <v>100</v>
      </c>
      <c r="H14" s="36"/>
      <c r="I14" s="36">
        <f>IF(H14&gt;$G$8,H14-$G$8,0)</f>
        <v>0</v>
      </c>
      <c r="J14" s="37">
        <f>IF(H14&gt;$I$8,100,IF(G14=100,100,IF(G14=150,150,G14+I14)))</f>
        <v>100</v>
      </c>
      <c r="K14" s="19"/>
      <c r="L14" s="36"/>
      <c r="M14" s="36">
        <f>IF(L14&gt;$K$8,L14-$K$8,0)</f>
        <v>0</v>
      </c>
      <c r="N14" s="37">
        <f>IF(L14&gt;$M$8,100,IF(K14=100,100,IF(K14=150,150,K14+M14)))</f>
        <v>0</v>
      </c>
      <c r="O14" s="78">
        <f t="shared" si="0"/>
        <v>100</v>
      </c>
      <c r="P14" s="36">
        <f t="shared" si="0"/>
        <v>0</v>
      </c>
      <c r="Q14" s="36">
        <f>SUM(J14,N14)</f>
        <v>100</v>
      </c>
      <c r="R14" s="122" t="s">
        <v>186</v>
      </c>
    </row>
    <row r="15" spans="1:17" ht="13.5" thickBot="1">
      <c r="A15" s="81"/>
      <c r="B15" s="81"/>
      <c r="C15" s="81"/>
      <c r="D15" s="81"/>
      <c r="E15" s="81"/>
      <c r="F15" s="81"/>
      <c r="G15" s="82"/>
      <c r="H15" s="82"/>
      <c r="I15" s="82"/>
      <c r="J15" s="81"/>
      <c r="K15" s="82"/>
      <c r="L15" s="82"/>
      <c r="M15" s="82"/>
      <c r="N15" s="81"/>
      <c r="O15" s="82"/>
      <c r="P15" s="82"/>
      <c r="Q15" s="81"/>
    </row>
    <row r="16" spans="1:18" ht="18.75" thickBot="1">
      <c r="A16" s="137" t="s">
        <v>196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9"/>
    </row>
    <row r="17" spans="1:18" ht="12.75">
      <c r="A17" s="19">
        <v>31</v>
      </c>
      <c r="B17" s="83" t="s">
        <v>67</v>
      </c>
      <c r="C17" s="79" t="s">
        <v>71</v>
      </c>
      <c r="D17" s="79" t="s">
        <v>55</v>
      </c>
      <c r="E17" s="84" t="s">
        <v>72</v>
      </c>
      <c r="F17" s="21" t="s">
        <v>73</v>
      </c>
      <c r="G17" s="75">
        <v>0</v>
      </c>
      <c r="H17" s="120">
        <v>26</v>
      </c>
      <c r="I17" s="36">
        <f aca="true" t="shared" si="1" ref="I17:I26">IF(H17&gt;$G$8,H17-$G$8,0)</f>
        <v>0</v>
      </c>
      <c r="J17" s="37">
        <f aca="true" t="shared" si="2" ref="J17:J26">IF(H17&gt;$I$8,100,IF(G17=100,100,IF(G17=150,150,G17+I17)))</f>
        <v>0</v>
      </c>
      <c r="K17" s="19"/>
      <c r="L17" s="36"/>
      <c r="M17" s="36">
        <f aca="true" t="shared" si="3" ref="M17:M26">IF(L17&gt;$K$8,L17-$K$8,0)</f>
        <v>0</v>
      </c>
      <c r="N17" s="37">
        <f aca="true" t="shared" si="4" ref="N17:N26">IF(L17&gt;$M$8,100,IF(K17=100,100,IF(K17=150,150,K17+M17)))</f>
        <v>0</v>
      </c>
      <c r="O17" s="78">
        <f aca="true" t="shared" si="5" ref="O17:O26">SUM(G17,K17)</f>
        <v>0</v>
      </c>
      <c r="P17" s="36">
        <f aca="true" t="shared" si="6" ref="P17:P26">SUM(H17,L17)</f>
        <v>26</v>
      </c>
      <c r="Q17" s="36">
        <f aca="true" t="shared" si="7" ref="Q17:Q26">SUM(J17,N17)</f>
        <v>0</v>
      </c>
      <c r="R17" s="124">
        <v>1</v>
      </c>
    </row>
    <row r="18" spans="1:18" ht="12.75">
      <c r="A18" s="19">
        <v>35</v>
      </c>
      <c r="B18" s="83" t="s">
        <v>78</v>
      </c>
      <c r="C18" s="73" t="s">
        <v>88</v>
      </c>
      <c r="D18" s="73" t="s">
        <v>55</v>
      </c>
      <c r="E18" s="81" t="s">
        <v>68</v>
      </c>
      <c r="F18" s="21" t="s">
        <v>89</v>
      </c>
      <c r="G18" s="75">
        <v>0</v>
      </c>
      <c r="H18">
        <v>27.8</v>
      </c>
      <c r="I18" s="36">
        <f t="shared" si="1"/>
        <v>0</v>
      </c>
      <c r="J18" s="37">
        <f t="shared" si="2"/>
        <v>0</v>
      </c>
      <c r="K18" s="19"/>
      <c r="L18" s="36"/>
      <c r="M18" s="36">
        <f t="shared" si="3"/>
        <v>0</v>
      </c>
      <c r="N18" s="37">
        <f t="shared" si="4"/>
        <v>0</v>
      </c>
      <c r="O18" s="78">
        <f t="shared" si="5"/>
        <v>0</v>
      </c>
      <c r="P18" s="36">
        <f t="shared" si="6"/>
        <v>27.8</v>
      </c>
      <c r="Q18" s="36">
        <f t="shared" si="7"/>
        <v>0</v>
      </c>
      <c r="R18" s="124">
        <v>2</v>
      </c>
    </row>
    <row r="19" spans="1:18" ht="12.75">
      <c r="A19" s="19">
        <v>37</v>
      </c>
      <c r="B19" s="83" t="s">
        <v>67</v>
      </c>
      <c r="C19" s="79" t="s">
        <v>62</v>
      </c>
      <c r="D19" s="79" t="s">
        <v>59</v>
      </c>
      <c r="E19" s="84" t="s">
        <v>63</v>
      </c>
      <c r="F19" s="21" t="s">
        <v>70</v>
      </c>
      <c r="G19" s="75">
        <v>0</v>
      </c>
      <c r="H19">
        <v>41.9</v>
      </c>
      <c r="I19" s="36">
        <f t="shared" si="1"/>
        <v>0</v>
      </c>
      <c r="J19" s="37">
        <f t="shared" si="2"/>
        <v>0</v>
      </c>
      <c r="K19" s="19"/>
      <c r="L19" s="36"/>
      <c r="M19" s="36">
        <f t="shared" si="3"/>
        <v>0</v>
      </c>
      <c r="N19" s="37">
        <f t="shared" si="4"/>
        <v>0</v>
      </c>
      <c r="O19" s="78">
        <f t="shared" si="5"/>
        <v>0</v>
      </c>
      <c r="P19" s="36">
        <f t="shared" si="6"/>
        <v>41.9</v>
      </c>
      <c r="Q19" s="36">
        <f t="shared" si="7"/>
        <v>0</v>
      </c>
      <c r="R19" s="124">
        <v>3</v>
      </c>
    </row>
    <row r="20" spans="1:18" ht="12.75">
      <c r="A20" s="19">
        <v>38</v>
      </c>
      <c r="B20" s="83" t="s">
        <v>78</v>
      </c>
      <c r="C20" s="73" t="s">
        <v>79</v>
      </c>
      <c r="D20" s="73" t="s">
        <v>55</v>
      </c>
      <c r="E20" s="81" t="s">
        <v>68</v>
      </c>
      <c r="F20" s="21" t="s">
        <v>82</v>
      </c>
      <c r="G20" s="75">
        <v>5</v>
      </c>
      <c r="H20" s="120">
        <v>27.7</v>
      </c>
      <c r="I20" s="36">
        <f t="shared" si="1"/>
        <v>0</v>
      </c>
      <c r="J20" s="37">
        <f t="shared" si="2"/>
        <v>5</v>
      </c>
      <c r="K20" s="19"/>
      <c r="L20" s="36"/>
      <c r="M20" s="36">
        <f t="shared" si="3"/>
        <v>0</v>
      </c>
      <c r="N20" s="37">
        <f t="shared" si="4"/>
        <v>0</v>
      </c>
      <c r="O20" s="78">
        <f t="shared" si="5"/>
        <v>5</v>
      </c>
      <c r="P20" s="36">
        <f t="shared" si="6"/>
        <v>27.7</v>
      </c>
      <c r="Q20" s="36">
        <f t="shared" si="7"/>
        <v>5</v>
      </c>
      <c r="R20" s="124">
        <v>4</v>
      </c>
    </row>
    <row r="21" spans="1:18" ht="12.75">
      <c r="A21" s="19">
        <v>63</v>
      </c>
      <c r="B21" s="83" t="s">
        <v>67</v>
      </c>
      <c r="C21" s="79" t="s">
        <v>54</v>
      </c>
      <c r="D21" s="79" t="s">
        <v>55</v>
      </c>
      <c r="E21" s="84" t="s">
        <v>68</v>
      </c>
      <c r="F21" s="21" t="s">
        <v>69</v>
      </c>
      <c r="G21" s="75">
        <v>5</v>
      </c>
      <c r="H21" s="120">
        <v>28</v>
      </c>
      <c r="I21" s="36">
        <f t="shared" si="1"/>
        <v>0</v>
      </c>
      <c r="J21" s="37">
        <f t="shared" si="2"/>
        <v>5</v>
      </c>
      <c r="K21" s="19"/>
      <c r="L21" s="36"/>
      <c r="M21" s="36">
        <f t="shared" si="3"/>
        <v>0</v>
      </c>
      <c r="N21" s="37">
        <f t="shared" si="4"/>
        <v>0</v>
      </c>
      <c r="O21" s="78">
        <f t="shared" si="5"/>
        <v>5</v>
      </c>
      <c r="P21" s="36">
        <f t="shared" si="6"/>
        <v>28</v>
      </c>
      <c r="Q21" s="36">
        <f t="shared" si="7"/>
        <v>5</v>
      </c>
      <c r="R21" s="124">
        <v>5</v>
      </c>
    </row>
    <row r="22" spans="1:18" ht="12.75">
      <c r="A22" s="19">
        <v>36</v>
      </c>
      <c r="B22" s="83" t="s">
        <v>78</v>
      </c>
      <c r="C22" s="20" t="s">
        <v>79</v>
      </c>
      <c r="D22" s="20" t="s">
        <v>55</v>
      </c>
      <c r="E22" s="74" t="s">
        <v>84</v>
      </c>
      <c r="F22" s="21" t="s">
        <v>85</v>
      </c>
      <c r="G22" s="75">
        <v>5</v>
      </c>
      <c r="H22">
        <v>34.7</v>
      </c>
      <c r="I22" s="36">
        <f t="shared" si="1"/>
        <v>0</v>
      </c>
      <c r="J22" s="37">
        <f t="shared" si="2"/>
        <v>5</v>
      </c>
      <c r="K22" s="19"/>
      <c r="L22" s="36"/>
      <c r="M22" s="36">
        <f t="shared" si="3"/>
        <v>0</v>
      </c>
      <c r="N22" s="37">
        <f t="shared" si="4"/>
        <v>0</v>
      </c>
      <c r="O22" s="78">
        <f t="shared" si="5"/>
        <v>5</v>
      </c>
      <c r="P22" s="36">
        <f t="shared" si="6"/>
        <v>34.7</v>
      </c>
      <c r="Q22" s="36">
        <f t="shared" si="7"/>
        <v>5</v>
      </c>
      <c r="R22" s="124">
        <v>6</v>
      </c>
    </row>
    <row r="23" spans="1:18" ht="12.75">
      <c r="A23" s="19">
        <v>67</v>
      </c>
      <c r="B23" s="83" t="s">
        <v>67</v>
      </c>
      <c r="C23" s="80" t="s">
        <v>185</v>
      </c>
      <c r="D23" s="80" t="s">
        <v>55</v>
      </c>
      <c r="E23" s="121" t="s">
        <v>75</v>
      </c>
      <c r="F23" s="21" t="s">
        <v>179</v>
      </c>
      <c r="G23" s="75">
        <v>5</v>
      </c>
      <c r="H23">
        <v>35.9</v>
      </c>
      <c r="I23" s="36">
        <f t="shared" si="1"/>
        <v>0</v>
      </c>
      <c r="J23" s="37">
        <f t="shared" si="2"/>
        <v>5</v>
      </c>
      <c r="K23" s="19"/>
      <c r="L23" s="36"/>
      <c r="M23" s="36">
        <f t="shared" si="3"/>
        <v>0</v>
      </c>
      <c r="N23" s="37">
        <f t="shared" si="4"/>
        <v>0</v>
      </c>
      <c r="O23" s="78">
        <f t="shared" si="5"/>
        <v>5</v>
      </c>
      <c r="P23" s="36">
        <f t="shared" si="6"/>
        <v>35.9</v>
      </c>
      <c r="Q23" s="36">
        <f t="shared" si="7"/>
        <v>5</v>
      </c>
      <c r="R23" s="21">
        <v>7</v>
      </c>
    </row>
    <row r="24" spans="1:18" ht="12.75">
      <c r="A24" s="19">
        <v>68</v>
      </c>
      <c r="B24" s="83" t="s">
        <v>67</v>
      </c>
      <c r="C24" s="80" t="s">
        <v>174</v>
      </c>
      <c r="D24" s="80" t="s">
        <v>55</v>
      </c>
      <c r="E24" s="121" t="s">
        <v>68</v>
      </c>
      <c r="F24" s="21" t="s">
        <v>177</v>
      </c>
      <c r="G24" s="75">
        <v>5</v>
      </c>
      <c r="H24">
        <v>43.9</v>
      </c>
      <c r="I24" s="36">
        <f t="shared" si="1"/>
        <v>0</v>
      </c>
      <c r="J24" s="37">
        <f t="shared" si="2"/>
        <v>5</v>
      </c>
      <c r="K24" s="19"/>
      <c r="L24" s="36"/>
      <c r="M24" s="36">
        <f t="shared" si="3"/>
        <v>0</v>
      </c>
      <c r="N24" s="37">
        <f t="shared" si="4"/>
        <v>0</v>
      </c>
      <c r="O24" s="78">
        <f t="shared" si="5"/>
        <v>5</v>
      </c>
      <c r="P24" s="36">
        <f t="shared" si="6"/>
        <v>43.9</v>
      </c>
      <c r="Q24" s="36">
        <f t="shared" si="7"/>
        <v>5</v>
      </c>
      <c r="R24" s="21">
        <v>8</v>
      </c>
    </row>
    <row r="25" spans="1:18" ht="12.75">
      <c r="A25" s="19">
        <v>69</v>
      </c>
      <c r="B25" s="83" t="s">
        <v>78</v>
      </c>
      <c r="C25" s="20" t="s">
        <v>79</v>
      </c>
      <c r="D25" s="20" t="s">
        <v>55</v>
      </c>
      <c r="E25" s="74" t="s">
        <v>80</v>
      </c>
      <c r="F25" s="21" t="s">
        <v>81</v>
      </c>
      <c r="G25" s="75">
        <v>100</v>
      </c>
      <c r="I25" s="36">
        <f t="shared" si="1"/>
        <v>0</v>
      </c>
      <c r="J25" s="37">
        <f t="shared" si="2"/>
        <v>100</v>
      </c>
      <c r="K25" s="19"/>
      <c r="L25" s="36"/>
      <c r="M25" s="36">
        <f t="shared" si="3"/>
        <v>0</v>
      </c>
      <c r="N25" s="37">
        <f t="shared" si="4"/>
        <v>0</v>
      </c>
      <c r="O25" s="78">
        <f t="shared" si="5"/>
        <v>100</v>
      </c>
      <c r="P25" s="36">
        <f t="shared" si="6"/>
        <v>0</v>
      </c>
      <c r="Q25" s="36">
        <f t="shared" si="7"/>
        <v>100</v>
      </c>
      <c r="R25" s="21"/>
    </row>
    <row r="26" spans="1:18" ht="12.75">
      <c r="A26" s="19">
        <v>70</v>
      </c>
      <c r="B26" s="83" t="s">
        <v>78</v>
      </c>
      <c r="C26" s="20" t="s">
        <v>86</v>
      </c>
      <c r="D26" s="20" t="s">
        <v>55</v>
      </c>
      <c r="E26" s="74" t="s">
        <v>68</v>
      </c>
      <c r="F26" s="21" t="s">
        <v>87</v>
      </c>
      <c r="G26" s="75">
        <v>100</v>
      </c>
      <c r="I26" s="36">
        <f t="shared" si="1"/>
        <v>0</v>
      </c>
      <c r="J26" s="37">
        <f t="shared" si="2"/>
        <v>100</v>
      </c>
      <c r="K26" s="19"/>
      <c r="L26" s="36"/>
      <c r="M26" s="36">
        <f t="shared" si="3"/>
        <v>0</v>
      </c>
      <c r="N26" s="37">
        <f t="shared" si="4"/>
        <v>0</v>
      </c>
      <c r="O26" s="78">
        <f t="shared" si="5"/>
        <v>100</v>
      </c>
      <c r="P26" s="36">
        <f t="shared" si="6"/>
        <v>0</v>
      </c>
      <c r="Q26" s="36">
        <f t="shared" si="7"/>
        <v>100</v>
      </c>
      <c r="R26" s="21"/>
    </row>
    <row r="27" spans="1:16" ht="12.75">
      <c r="A27" s="19">
        <v>71</v>
      </c>
      <c r="G27" s="40"/>
      <c r="H27" s="40"/>
      <c r="I27" s="40"/>
      <c r="K27" s="40"/>
      <c r="L27" s="40"/>
      <c r="M27" s="40"/>
      <c r="O27" s="40"/>
      <c r="P27" s="40"/>
    </row>
    <row r="28" spans="1:16" ht="12.75">
      <c r="A28" s="19">
        <v>72</v>
      </c>
      <c r="G28" s="40"/>
      <c r="H28" s="40"/>
      <c r="I28" s="40"/>
      <c r="K28" s="40"/>
      <c r="L28" s="40"/>
      <c r="M28" s="40"/>
      <c r="O28" s="40"/>
      <c r="P28" s="40"/>
    </row>
    <row r="29" spans="7:16" ht="12.75">
      <c r="G29" s="40"/>
      <c r="H29" s="40"/>
      <c r="I29" s="40"/>
      <c r="K29" s="40"/>
      <c r="L29" s="40"/>
      <c r="M29" s="40"/>
      <c r="O29" s="40"/>
      <c r="P29" s="40"/>
    </row>
    <row r="30" spans="7:16" ht="12.75">
      <c r="G30" s="40"/>
      <c r="H30" s="40"/>
      <c r="I30" s="40"/>
      <c r="K30" s="40"/>
      <c r="L30" s="40"/>
      <c r="M30" s="40"/>
      <c r="O30" s="40"/>
      <c r="P30" s="40"/>
    </row>
    <row r="31" spans="7:16" ht="12.75">
      <c r="G31" s="40"/>
      <c r="H31" s="40"/>
      <c r="I31" s="40"/>
      <c r="K31" s="40"/>
      <c r="L31" s="40"/>
      <c r="M31" s="40"/>
      <c r="O31" s="40"/>
      <c r="P31" s="40"/>
    </row>
    <row r="32" spans="7:16" ht="12.75">
      <c r="G32" s="40"/>
      <c r="H32" s="40"/>
      <c r="I32" s="40"/>
      <c r="K32" s="40"/>
      <c r="L32" s="40"/>
      <c r="M32" s="40"/>
      <c r="O32" s="40"/>
      <c r="P32" s="40"/>
    </row>
    <row r="33" spans="7:16" ht="12.75">
      <c r="G33" s="40"/>
      <c r="H33" s="40"/>
      <c r="I33" s="40"/>
      <c r="K33" s="40"/>
      <c r="L33" s="40"/>
      <c r="M33" s="40"/>
      <c r="O33" s="40"/>
      <c r="P33" s="40"/>
    </row>
    <row r="34" spans="7:16" ht="12.75">
      <c r="G34" s="40"/>
      <c r="H34" s="40"/>
      <c r="I34" s="40"/>
      <c r="K34" s="40"/>
      <c r="L34" s="40"/>
      <c r="M34" s="40"/>
      <c r="O34" s="40"/>
      <c r="P34" s="40"/>
    </row>
    <row r="35" spans="7:16" ht="12.75">
      <c r="G35" s="40"/>
      <c r="H35" s="40"/>
      <c r="I35" s="40"/>
      <c r="K35" s="40"/>
      <c r="L35" s="40"/>
      <c r="M35" s="40"/>
      <c r="O35" s="40"/>
      <c r="P35" s="40"/>
    </row>
    <row r="36" spans="7:16" ht="12.75">
      <c r="G36" s="40"/>
      <c r="H36" s="40"/>
      <c r="I36" s="40"/>
      <c r="K36" s="40"/>
      <c r="L36" s="40"/>
      <c r="M36" s="40"/>
      <c r="O36" s="40"/>
      <c r="P36" s="40"/>
    </row>
    <row r="37" spans="7:16" ht="12.75">
      <c r="G37" s="40"/>
      <c r="H37" s="40"/>
      <c r="I37" s="40"/>
      <c r="K37" s="40"/>
      <c r="L37" s="40"/>
      <c r="M37" s="40"/>
      <c r="O37" s="40"/>
      <c r="P37" s="40"/>
    </row>
    <row r="38" spans="7:16" ht="12.75">
      <c r="G38" s="40"/>
      <c r="H38" s="40"/>
      <c r="I38" s="40"/>
      <c r="K38" s="40"/>
      <c r="L38" s="40"/>
      <c r="M38" s="40"/>
      <c r="O38" s="40"/>
      <c r="P38" s="40"/>
    </row>
    <row r="39" spans="7:16" ht="12.75">
      <c r="G39" s="40"/>
      <c r="H39" s="40"/>
      <c r="I39" s="40"/>
      <c r="K39" s="40"/>
      <c r="L39" s="40"/>
      <c r="M39" s="40"/>
      <c r="O39" s="40"/>
      <c r="P39" s="40"/>
    </row>
    <row r="40" spans="7:16" ht="12.75">
      <c r="G40" s="40"/>
      <c r="H40" s="40"/>
      <c r="I40" s="40"/>
      <c r="K40" s="40"/>
      <c r="L40" s="40"/>
      <c r="M40" s="40"/>
      <c r="O40" s="40"/>
      <c r="P40" s="40"/>
    </row>
    <row r="41" spans="7:16" ht="12.75">
      <c r="G41" s="40"/>
      <c r="H41" s="40"/>
      <c r="I41" s="40"/>
      <c r="K41" s="40"/>
      <c r="L41" s="40"/>
      <c r="M41" s="40"/>
      <c r="O41" s="40"/>
      <c r="P41" s="40"/>
    </row>
    <row r="42" spans="7:16" ht="12.75">
      <c r="G42" s="40"/>
      <c r="H42" s="40"/>
      <c r="I42" s="40"/>
      <c r="K42" s="40"/>
      <c r="L42" s="40"/>
      <c r="M42" s="40"/>
      <c r="O42" s="40"/>
      <c r="P42" s="40"/>
    </row>
    <row r="43" spans="7:16" ht="12.75">
      <c r="G43" s="40"/>
      <c r="H43" s="40"/>
      <c r="I43" s="40"/>
      <c r="K43" s="40"/>
      <c r="L43" s="40"/>
      <c r="M43" s="40"/>
      <c r="O43" s="40"/>
      <c r="P43" s="40"/>
    </row>
    <row r="44" spans="7:16" ht="12.75">
      <c r="G44" s="40"/>
      <c r="H44" s="40"/>
      <c r="I44" s="40"/>
      <c r="K44" s="40"/>
      <c r="L44" s="40"/>
      <c r="M44" s="40"/>
      <c r="O44" s="40"/>
      <c r="P44" s="40"/>
    </row>
    <row r="45" spans="7:16" ht="12.75">
      <c r="G45" s="40"/>
      <c r="H45" s="40"/>
      <c r="I45" s="40"/>
      <c r="K45" s="40"/>
      <c r="L45" s="40"/>
      <c r="M45" s="40"/>
      <c r="O45" s="40"/>
      <c r="P45" s="40"/>
    </row>
    <row r="46" spans="7:16" ht="12.75">
      <c r="G46" s="40"/>
      <c r="H46" s="40"/>
      <c r="I46" s="40"/>
      <c r="K46" s="40"/>
      <c r="L46" s="40"/>
      <c r="M46" s="40"/>
      <c r="O46" s="40"/>
      <c r="P46" s="40"/>
    </row>
    <row r="47" spans="7:16" ht="12.75">
      <c r="G47" s="40"/>
      <c r="H47" s="40"/>
      <c r="I47" s="40"/>
      <c r="K47" s="40"/>
      <c r="L47" s="40"/>
      <c r="M47" s="40"/>
      <c r="O47" s="40"/>
      <c r="P47" s="40"/>
    </row>
    <row r="48" spans="7:16" ht="12.75">
      <c r="G48" s="40"/>
      <c r="H48" s="40"/>
      <c r="I48" s="40"/>
      <c r="K48" s="40"/>
      <c r="L48" s="40"/>
      <c r="M48" s="40"/>
      <c r="O48" s="40"/>
      <c r="P48" s="40"/>
    </row>
    <row r="49" spans="7:16" ht="12.75">
      <c r="G49" s="40"/>
      <c r="H49" s="40"/>
      <c r="I49" s="40"/>
      <c r="K49" s="40"/>
      <c r="L49" s="40"/>
      <c r="M49" s="40"/>
      <c r="O49" s="40"/>
      <c r="P49" s="40"/>
    </row>
    <row r="50" spans="7:16" ht="12.75">
      <c r="G50" s="40"/>
      <c r="H50" s="40"/>
      <c r="I50" s="40"/>
      <c r="K50" s="40"/>
      <c r="L50" s="40"/>
      <c r="M50" s="40"/>
      <c r="O50" s="40"/>
      <c r="P50" s="40"/>
    </row>
  </sheetData>
  <mergeCells count="2">
    <mergeCell ref="A10:R10"/>
    <mergeCell ref="A16:R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="89" zoomScaleNormal="89" workbookViewId="0" topLeftCell="A4">
      <selection activeCell="G8" sqref="G8"/>
    </sheetView>
  </sheetViews>
  <sheetFormatPr defaultColWidth="9.00390625" defaultRowHeight="12.75"/>
  <cols>
    <col min="1" max="1" width="4.625" style="0" customWidth="1"/>
    <col min="2" max="2" width="4.375" style="0" customWidth="1"/>
    <col min="3" max="3" width="24.25390625" style="0" customWidth="1"/>
    <col min="4" max="4" width="12.875" style="0" customWidth="1"/>
    <col min="5" max="5" width="13.625" style="0" customWidth="1"/>
    <col min="6" max="6" width="14.875" style="0" customWidth="1"/>
    <col min="7" max="7" width="7.375" style="0" customWidth="1"/>
    <col min="8" max="8" width="7.875" style="0" customWidth="1"/>
    <col min="10" max="10" width="7.00390625" style="0" hidden="1" customWidth="1"/>
    <col min="11" max="13" width="0" style="0" hidden="1" customWidth="1"/>
    <col min="14" max="14" width="6.00390625" style="0" hidden="1" customWidth="1"/>
    <col min="15" max="16" width="0" style="0" hidden="1" customWidth="1"/>
    <col min="17" max="17" width="8.75390625" style="0" customWidth="1"/>
    <col min="18" max="18" width="3.875" style="0" customWidth="1"/>
  </cols>
  <sheetData>
    <row r="1" spans="1:17" ht="18">
      <c r="A1" s="3" t="s">
        <v>7</v>
      </c>
      <c r="B1" s="4"/>
      <c r="C1" s="4"/>
      <c r="D1" s="4"/>
      <c r="E1" s="4"/>
      <c r="F1" s="5"/>
      <c r="G1" s="6"/>
      <c r="H1" s="7"/>
      <c r="I1" s="6"/>
      <c r="J1" s="6"/>
      <c r="K1" s="8"/>
      <c r="L1" s="8"/>
      <c r="M1" s="4"/>
      <c r="N1" s="4"/>
      <c r="O1" s="4"/>
      <c r="P1" s="4"/>
      <c r="Q1" s="4"/>
    </row>
    <row r="2" spans="1:18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8">
      <c r="A3" s="41" t="s">
        <v>13</v>
      </c>
      <c r="B3" s="46"/>
      <c r="C3" s="47" t="str">
        <f>Дебют!C3</f>
        <v>Кирьянова, Попова, П Соловьева</v>
      </c>
      <c r="D3" s="47"/>
      <c r="E3" s="45"/>
      <c r="F3" s="42"/>
      <c r="G3" s="42"/>
      <c r="H3" s="42"/>
      <c r="I3" s="85" t="s">
        <v>127</v>
      </c>
      <c r="J3" s="42"/>
      <c r="K3" s="42"/>
      <c r="L3" s="42"/>
      <c r="M3" s="42"/>
      <c r="N3" s="42" t="s">
        <v>8</v>
      </c>
      <c r="O3" s="42"/>
      <c r="P3" s="12" t="s">
        <v>90</v>
      </c>
      <c r="Q3" s="9"/>
      <c r="R3" s="9"/>
    </row>
    <row r="4" spans="1:18" ht="12.75">
      <c r="A4" s="42" t="s">
        <v>12</v>
      </c>
      <c r="B4" s="42"/>
      <c r="C4" s="119">
        <f>Дебют!C4</f>
        <v>39341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5"/>
      <c r="O4" s="42"/>
      <c r="P4" s="9"/>
      <c r="Q4" s="9"/>
      <c r="R4" s="9"/>
    </row>
    <row r="5" spans="1:18" ht="12.75">
      <c r="A5" s="42" t="s">
        <v>33</v>
      </c>
      <c r="B5" s="42"/>
      <c r="C5" s="47"/>
      <c r="D5" s="47">
        <f>Дебют!D5</f>
        <v>51</v>
      </c>
      <c r="E5" s="42"/>
      <c r="F5" s="41" t="s">
        <v>15</v>
      </c>
      <c r="G5" s="42"/>
      <c r="H5" s="43">
        <v>162</v>
      </c>
      <c r="I5" s="9"/>
      <c r="J5" s="42"/>
      <c r="K5" s="41" t="s">
        <v>16</v>
      </c>
      <c r="L5" s="42"/>
      <c r="M5" s="43" t="e">
        <f>'[1]Дебют'!M5</f>
        <v>#REF!</v>
      </c>
      <c r="N5" s="42"/>
      <c r="O5" s="42"/>
      <c r="P5" s="9"/>
      <c r="Q5" s="9"/>
      <c r="R5" s="9"/>
    </row>
    <row r="6" spans="1:18" ht="12.75">
      <c r="A6" s="41" t="s">
        <v>32</v>
      </c>
      <c r="B6" s="42"/>
      <c r="C6" s="50"/>
      <c r="D6" s="42"/>
      <c r="E6" s="42"/>
      <c r="F6" s="42" t="s">
        <v>9</v>
      </c>
      <c r="G6" s="42"/>
      <c r="H6" s="44">
        <v>3.5</v>
      </c>
      <c r="I6" s="9"/>
      <c r="J6" s="42"/>
      <c r="K6" s="42" t="s">
        <v>9</v>
      </c>
      <c r="L6" s="42"/>
      <c r="M6" s="44" t="e">
        <f>'[1]Дебют'!M6</f>
        <v>#REF!</v>
      </c>
      <c r="N6" s="42"/>
      <c r="O6" s="42"/>
      <c r="P6" s="9"/>
      <c r="Q6" s="9"/>
      <c r="R6" s="9"/>
    </row>
    <row r="7" spans="1:18" ht="12.75">
      <c r="A7" s="42" t="s">
        <v>51</v>
      </c>
      <c r="B7" s="42"/>
      <c r="C7" s="47">
        <v>17</v>
      </c>
      <c r="D7" s="42"/>
      <c r="E7" s="42"/>
      <c r="F7" s="42"/>
      <c r="G7" s="42" t="s">
        <v>14</v>
      </c>
      <c r="H7" s="42"/>
      <c r="I7" s="42" t="s">
        <v>10</v>
      </c>
      <c r="J7" s="42"/>
      <c r="K7" s="42" t="s">
        <v>14</v>
      </c>
      <c r="L7" s="45"/>
      <c r="M7" s="42" t="s">
        <v>10</v>
      </c>
      <c r="N7" s="42"/>
      <c r="O7" s="42"/>
      <c r="P7" s="9"/>
      <c r="Q7" s="9"/>
      <c r="R7" s="9"/>
    </row>
    <row r="8" spans="1:18" ht="18.75" thickBot="1">
      <c r="A8" s="13" t="s">
        <v>11</v>
      </c>
      <c r="B8" s="11"/>
      <c r="C8" s="11"/>
      <c r="D8" s="11"/>
      <c r="E8" s="11"/>
      <c r="F8" s="11"/>
      <c r="G8" s="52">
        <v>46</v>
      </c>
      <c r="H8" s="53"/>
      <c r="I8" s="52">
        <v>69</v>
      </c>
      <c r="J8" s="53"/>
      <c r="K8" s="52" t="e">
        <f>'[1]Дебют'!K8</f>
        <v>#REF!</v>
      </c>
      <c r="L8" s="53"/>
      <c r="M8" s="52" t="e">
        <f>'[1]Дебют'!M8</f>
        <v>#REF!</v>
      </c>
      <c r="N8" s="9"/>
      <c r="O8" s="9"/>
      <c r="P8" s="9"/>
      <c r="Q8" s="9"/>
      <c r="R8" s="9"/>
    </row>
    <row r="9" spans="1:18" ht="91.5" customHeight="1" thickBot="1">
      <c r="A9" s="14" t="s">
        <v>17</v>
      </c>
      <c r="B9" s="25" t="s">
        <v>52</v>
      </c>
      <c r="C9" s="15" t="s">
        <v>18</v>
      </c>
      <c r="D9" s="25" t="s">
        <v>27</v>
      </c>
      <c r="E9" s="15" t="s">
        <v>19</v>
      </c>
      <c r="F9" s="16" t="s">
        <v>20</v>
      </c>
      <c r="G9" s="27" t="s">
        <v>21</v>
      </c>
      <c r="H9" s="25" t="s">
        <v>22</v>
      </c>
      <c r="I9" s="25" t="s">
        <v>23</v>
      </c>
      <c r="J9" s="28" t="s">
        <v>24</v>
      </c>
      <c r="K9" s="27" t="s">
        <v>21</v>
      </c>
      <c r="L9" s="25" t="s">
        <v>22</v>
      </c>
      <c r="M9" s="25" t="s">
        <v>23</v>
      </c>
      <c r="N9" s="28" t="s">
        <v>24</v>
      </c>
      <c r="O9" s="26" t="s">
        <v>28</v>
      </c>
      <c r="P9" s="25" t="s">
        <v>25</v>
      </c>
      <c r="Q9" s="25" t="s">
        <v>29</v>
      </c>
      <c r="R9" s="49" t="s">
        <v>26</v>
      </c>
    </row>
    <row r="10" spans="1:18" ht="18.75" thickBot="1">
      <c r="A10" s="137" t="s">
        <v>198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9"/>
    </row>
    <row r="11" spans="1:18" ht="12.75">
      <c r="A11" s="72">
        <v>104</v>
      </c>
      <c r="B11" s="73"/>
      <c r="C11" s="80" t="s">
        <v>91</v>
      </c>
      <c r="D11" s="80" t="s">
        <v>55</v>
      </c>
      <c r="E11" s="74" t="s">
        <v>60</v>
      </c>
      <c r="F11" s="18" t="s">
        <v>92</v>
      </c>
      <c r="G11" s="75">
        <v>10</v>
      </c>
      <c r="H11" s="36">
        <v>40.1</v>
      </c>
      <c r="I11" s="35">
        <f>IF(H11&gt;$G$8,H11-$G$8,0)</f>
        <v>0</v>
      </c>
      <c r="J11" s="76">
        <f>IF(H11&gt;$I$8,100,IF(G11=100,100,IF(G11=150,150,G11+I11)))</f>
        <v>10</v>
      </c>
      <c r="K11" s="73"/>
      <c r="L11" s="36"/>
      <c r="M11" s="36" t="e">
        <f>IF(L11&gt;$K$8,L11-$K$8,0)</f>
        <v>#REF!</v>
      </c>
      <c r="N11" s="37" t="e">
        <f>IF(L11&gt;$M$8,100,IF(K11=100,100,IF(K11=150,150,K11+M11)))</f>
        <v>#REF!</v>
      </c>
      <c r="O11" s="77">
        <f aca="true" t="shared" si="0" ref="O11:P15">SUM(G11,K11)</f>
        <v>10</v>
      </c>
      <c r="P11" s="36">
        <f t="shared" si="0"/>
        <v>40.1</v>
      </c>
      <c r="Q11" s="36">
        <f>SUM(G11,I11)</f>
        <v>10</v>
      </c>
      <c r="R11" s="124">
        <v>1</v>
      </c>
    </row>
    <row r="12" spans="1:18" ht="12.75">
      <c r="A12">
        <v>107</v>
      </c>
      <c r="B12" s="19"/>
      <c r="C12" s="80" t="s">
        <v>96</v>
      </c>
      <c r="D12" s="80" t="s">
        <v>97</v>
      </c>
      <c r="E12" s="20" t="s">
        <v>98</v>
      </c>
      <c r="F12" s="21" t="s">
        <v>99</v>
      </c>
      <c r="G12" s="75">
        <v>10</v>
      </c>
      <c r="H12" s="36">
        <v>49</v>
      </c>
      <c r="I12" s="36">
        <f>IF(H12&gt;$G$8,H12-$G$8,0)</f>
        <v>3</v>
      </c>
      <c r="J12" s="37">
        <f>IF(H12&gt;$I$8,100,IF(G12=100,100,IF(G12=150,150,G12+I12)))</f>
        <v>13</v>
      </c>
      <c r="K12" s="19"/>
      <c r="L12" s="36"/>
      <c r="M12" s="36" t="e">
        <f>IF(L12&gt;$K$8,L12-$K$8,0)</f>
        <v>#REF!</v>
      </c>
      <c r="N12" s="37" t="e">
        <f>IF(L12&gt;$M$8,100,IF(K12=100,100,IF(K12=150,150,K12+M12)))</f>
        <v>#REF!</v>
      </c>
      <c r="O12" s="78">
        <f t="shared" si="0"/>
        <v>10</v>
      </c>
      <c r="P12" s="36">
        <f t="shared" si="0"/>
        <v>49</v>
      </c>
      <c r="Q12" s="36">
        <f>SUM(G12,I12)</f>
        <v>13</v>
      </c>
      <c r="R12" s="124">
        <v>2</v>
      </c>
    </row>
    <row r="13" spans="1:18" ht="12.75">
      <c r="A13">
        <v>101</v>
      </c>
      <c r="B13" s="19"/>
      <c r="C13" s="20" t="s">
        <v>62</v>
      </c>
      <c r="D13" s="20" t="s">
        <v>59</v>
      </c>
      <c r="E13" s="20" t="s">
        <v>187</v>
      </c>
      <c r="F13" s="21" t="s">
        <v>64</v>
      </c>
      <c r="G13" s="75">
        <v>100</v>
      </c>
      <c r="H13" s="36"/>
      <c r="I13" s="36">
        <f>IF(H13&gt;$G$8,H13-$G$8,0)</f>
        <v>0</v>
      </c>
      <c r="J13" s="37">
        <f>IF(H13&gt;$I$8,100,IF(G13=100,100,IF(G13=150,150,G13+I13)))</f>
        <v>100</v>
      </c>
      <c r="K13" s="71"/>
      <c r="L13" s="36"/>
      <c r="M13" s="36" t="e">
        <f>IF(L13&gt;$K$8,L13-$K$8,0)</f>
        <v>#REF!</v>
      </c>
      <c r="N13" s="37" t="e">
        <f>IF(L13&gt;$M$8,100,IF(K13=100,100,IF(K13=150,150,K13+M13)))</f>
        <v>#REF!</v>
      </c>
      <c r="O13" s="78">
        <f t="shared" si="0"/>
        <v>100</v>
      </c>
      <c r="P13" s="36">
        <f t="shared" si="0"/>
        <v>0</v>
      </c>
      <c r="Q13" s="36">
        <f>SUM(G13,I13)</f>
        <v>100</v>
      </c>
      <c r="R13" s="21"/>
    </row>
    <row r="14" spans="1:18" ht="12.75">
      <c r="A14">
        <v>102</v>
      </c>
      <c r="B14" s="19"/>
      <c r="C14" s="73" t="s">
        <v>111</v>
      </c>
      <c r="D14" s="73" t="s">
        <v>55</v>
      </c>
      <c r="E14" s="20" t="s">
        <v>60</v>
      </c>
      <c r="F14" s="21" t="s">
        <v>184</v>
      </c>
      <c r="G14" s="75">
        <v>100</v>
      </c>
      <c r="H14" s="36"/>
      <c r="I14" s="36">
        <f>IF(H14&gt;$G$8,H14-$G$8,0)</f>
        <v>0</v>
      </c>
      <c r="J14" s="37">
        <f>IF(H14&gt;$I$8,100,IF(G14=100,100,IF(G14=150,150,G14+I14)))</f>
        <v>100</v>
      </c>
      <c r="K14" s="19"/>
      <c r="L14" s="36"/>
      <c r="M14" s="36" t="e">
        <f>IF(L14&gt;$K$8,L14-$K$8,0)</f>
        <v>#REF!</v>
      </c>
      <c r="N14" s="37" t="e">
        <f>IF(L14&gt;$M$8,100,IF(K14=100,100,IF(K14=150,150,K14+M14)))</f>
        <v>#REF!</v>
      </c>
      <c r="O14" s="78">
        <f t="shared" si="0"/>
        <v>100</v>
      </c>
      <c r="P14" s="36">
        <f t="shared" si="0"/>
        <v>0</v>
      </c>
      <c r="Q14" s="36">
        <f>SUM(G14,I14)</f>
        <v>100</v>
      </c>
      <c r="R14" s="21"/>
    </row>
    <row r="15" spans="1:18" ht="12.75">
      <c r="A15">
        <v>103</v>
      </c>
      <c r="B15" s="19"/>
      <c r="C15" s="73" t="s">
        <v>132</v>
      </c>
      <c r="D15" s="73" t="s">
        <v>55</v>
      </c>
      <c r="E15" s="20" t="s">
        <v>60</v>
      </c>
      <c r="F15" s="21" t="s">
        <v>61</v>
      </c>
      <c r="G15" s="75">
        <v>100</v>
      </c>
      <c r="H15" s="36"/>
      <c r="I15" s="36">
        <f>IF(H15&gt;$G$8,H15-$G$8,0)</f>
        <v>0</v>
      </c>
      <c r="J15" s="37">
        <f>IF(H15&gt;$I$8,100,IF(G15=100,100,IF(G15=150,150,G15+I15)))</f>
        <v>100</v>
      </c>
      <c r="K15" s="19"/>
      <c r="L15" s="36"/>
      <c r="M15" s="36" t="e">
        <f>IF(L15&gt;$K$8,L15-$K$8,0)</f>
        <v>#REF!</v>
      </c>
      <c r="N15" s="37" t="e">
        <f>IF(L15&gt;$M$8,100,IF(K15=100,100,IF(K15=150,150,K15+M15)))</f>
        <v>#REF!</v>
      </c>
      <c r="O15" s="78">
        <f t="shared" si="0"/>
        <v>100</v>
      </c>
      <c r="P15" s="36">
        <f t="shared" si="0"/>
        <v>0</v>
      </c>
      <c r="Q15" s="36">
        <f>SUM(G15,I15)</f>
        <v>100</v>
      </c>
      <c r="R15" s="21"/>
    </row>
    <row r="16" spans="1:17" ht="13.5" thickBot="1">
      <c r="A16" s="81"/>
      <c r="B16" s="81"/>
      <c r="C16" s="81"/>
      <c r="D16" s="81"/>
      <c r="E16" s="81"/>
      <c r="F16" s="81"/>
      <c r="G16" s="82"/>
      <c r="H16" s="82"/>
      <c r="I16" s="82"/>
      <c r="J16" s="81"/>
      <c r="K16" s="82"/>
      <c r="L16" s="82"/>
      <c r="M16" s="82"/>
      <c r="N16" s="81"/>
      <c r="O16" s="82"/>
      <c r="P16" s="82"/>
      <c r="Q16" s="81"/>
    </row>
    <row r="17" spans="1:18" ht="18.75" thickBot="1">
      <c r="A17" s="137" t="s">
        <v>197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9"/>
    </row>
    <row r="18" spans="1:18" ht="12.75">
      <c r="A18" s="19">
        <v>165</v>
      </c>
      <c r="B18" s="83" t="s">
        <v>78</v>
      </c>
      <c r="C18" s="20" t="s">
        <v>122</v>
      </c>
      <c r="D18" s="20" t="s">
        <v>55</v>
      </c>
      <c r="E18" s="74" t="s">
        <v>107</v>
      </c>
      <c r="F18" s="18" t="s">
        <v>123</v>
      </c>
      <c r="G18" s="75">
        <v>0</v>
      </c>
      <c r="H18" s="125">
        <v>40.5</v>
      </c>
      <c r="I18" s="35">
        <f aca="true" t="shared" si="1" ref="I18:I30">IF(H18&gt;$G$8,H18-$G$8,0)</f>
        <v>0</v>
      </c>
      <c r="J18" s="76">
        <f aca="true" t="shared" si="2" ref="J18:J30">IF(H18&gt;$I$8,100,IF(G18=100,100,IF(G18=150,150,G18+I18)))</f>
        <v>0</v>
      </c>
      <c r="K18" s="19"/>
      <c r="L18" s="36"/>
      <c r="M18" s="36" t="e">
        <f aca="true" t="shared" si="3" ref="M18:M30">IF(L18&gt;$K$8,L18-$K$8,0)</f>
        <v>#REF!</v>
      </c>
      <c r="N18" s="37" t="e">
        <f aca="true" t="shared" si="4" ref="N18:N30">IF(L18&gt;$M$8,100,IF(K18=100,100,IF(K18=150,150,K18+M18)))</f>
        <v>#REF!</v>
      </c>
      <c r="O18" s="77">
        <f aca="true" t="shared" si="5" ref="O18:O30">SUM(G18,K18)</f>
        <v>0</v>
      </c>
      <c r="P18" s="36">
        <f aca="true" t="shared" si="6" ref="P18:P30">SUM(H18,L18)</f>
        <v>40.5</v>
      </c>
      <c r="Q18" s="36">
        <f aca="true" t="shared" si="7" ref="Q18:Q30">SUM(G18,I18)</f>
        <v>0</v>
      </c>
      <c r="R18" s="126">
        <v>1</v>
      </c>
    </row>
    <row r="19" spans="1:18" ht="12.75">
      <c r="A19" s="19">
        <v>161</v>
      </c>
      <c r="B19" s="83" t="s">
        <v>78</v>
      </c>
      <c r="C19" s="73" t="s">
        <v>134</v>
      </c>
      <c r="D19" s="73" t="s">
        <v>55</v>
      </c>
      <c r="E19" s="81" t="s">
        <v>104</v>
      </c>
      <c r="F19" s="21" t="s">
        <v>82</v>
      </c>
      <c r="G19" s="75">
        <v>5</v>
      </c>
      <c r="H19">
        <v>37.2</v>
      </c>
      <c r="I19" s="36">
        <f t="shared" si="1"/>
        <v>0</v>
      </c>
      <c r="J19" s="37">
        <f t="shared" si="2"/>
        <v>5</v>
      </c>
      <c r="K19" s="19"/>
      <c r="L19" s="36"/>
      <c r="M19" s="36" t="e">
        <f t="shared" si="3"/>
        <v>#REF!</v>
      </c>
      <c r="N19" s="37" t="e">
        <f t="shared" si="4"/>
        <v>#REF!</v>
      </c>
      <c r="O19" s="78">
        <f t="shared" si="5"/>
        <v>5</v>
      </c>
      <c r="P19" s="36">
        <f t="shared" si="6"/>
        <v>37.2</v>
      </c>
      <c r="Q19" s="36">
        <f t="shared" si="7"/>
        <v>5</v>
      </c>
      <c r="R19" s="124">
        <v>2</v>
      </c>
    </row>
    <row r="20" spans="1:18" ht="12.75">
      <c r="A20" s="19">
        <v>163</v>
      </c>
      <c r="B20" s="83" t="s">
        <v>78</v>
      </c>
      <c r="C20" s="73" t="s">
        <v>116</v>
      </c>
      <c r="D20" s="73" t="s">
        <v>117</v>
      </c>
      <c r="E20" s="81" t="s">
        <v>104</v>
      </c>
      <c r="F20" s="21" t="s">
        <v>118</v>
      </c>
      <c r="G20" s="75">
        <v>5</v>
      </c>
      <c r="H20">
        <v>38.2</v>
      </c>
      <c r="I20" s="36">
        <f t="shared" si="1"/>
        <v>0</v>
      </c>
      <c r="J20" s="37">
        <f t="shared" si="2"/>
        <v>5</v>
      </c>
      <c r="K20" s="19"/>
      <c r="L20" s="36"/>
      <c r="M20" s="36" t="e">
        <f t="shared" si="3"/>
        <v>#REF!</v>
      </c>
      <c r="N20" s="37" t="e">
        <f t="shared" si="4"/>
        <v>#REF!</v>
      </c>
      <c r="O20" s="78">
        <f t="shared" si="5"/>
        <v>5</v>
      </c>
      <c r="P20" s="36">
        <f t="shared" si="6"/>
        <v>38.2</v>
      </c>
      <c r="Q20" s="36">
        <f t="shared" si="7"/>
        <v>5</v>
      </c>
      <c r="R20" s="124">
        <v>3</v>
      </c>
    </row>
    <row r="21" spans="1:18" ht="12.75">
      <c r="A21" s="19">
        <v>135</v>
      </c>
      <c r="B21" s="83" t="s">
        <v>67</v>
      </c>
      <c r="C21" s="79" t="s">
        <v>122</v>
      </c>
      <c r="D21" s="79" t="s">
        <v>55</v>
      </c>
      <c r="E21" s="84" t="s">
        <v>107</v>
      </c>
      <c r="F21" s="21" t="s">
        <v>108</v>
      </c>
      <c r="G21" s="75">
        <v>5</v>
      </c>
      <c r="H21">
        <v>41.6</v>
      </c>
      <c r="I21" s="36">
        <f t="shared" si="1"/>
        <v>0</v>
      </c>
      <c r="J21" s="37">
        <f t="shared" si="2"/>
        <v>5</v>
      </c>
      <c r="K21" s="19"/>
      <c r="L21" s="36"/>
      <c r="M21" s="36" t="e">
        <f t="shared" si="3"/>
        <v>#REF!</v>
      </c>
      <c r="N21" s="37" t="e">
        <f t="shared" si="4"/>
        <v>#REF!</v>
      </c>
      <c r="O21" s="78">
        <f t="shared" si="5"/>
        <v>5</v>
      </c>
      <c r="P21" s="36">
        <f t="shared" si="6"/>
        <v>41.6</v>
      </c>
      <c r="Q21" s="36">
        <f t="shared" si="7"/>
        <v>5</v>
      </c>
      <c r="R21" s="124">
        <v>4</v>
      </c>
    </row>
    <row r="22" spans="1:18" ht="12.75">
      <c r="A22" s="19">
        <v>162</v>
      </c>
      <c r="B22" s="83" t="s">
        <v>78</v>
      </c>
      <c r="C22" s="73" t="s">
        <v>88</v>
      </c>
      <c r="D22" s="73" t="s">
        <v>190</v>
      </c>
      <c r="E22" s="81" t="s">
        <v>104</v>
      </c>
      <c r="F22" s="21" t="s">
        <v>89</v>
      </c>
      <c r="G22" s="75">
        <v>5</v>
      </c>
      <c r="H22">
        <v>43.2</v>
      </c>
      <c r="I22" s="36">
        <f t="shared" si="1"/>
        <v>0</v>
      </c>
      <c r="J22" s="37">
        <f t="shared" si="2"/>
        <v>5</v>
      </c>
      <c r="K22" s="19"/>
      <c r="L22" s="36"/>
      <c r="M22" s="36" t="e">
        <f t="shared" si="3"/>
        <v>#REF!</v>
      </c>
      <c r="N22" s="37" t="e">
        <f t="shared" si="4"/>
        <v>#REF!</v>
      </c>
      <c r="O22" s="78">
        <f t="shared" si="5"/>
        <v>5</v>
      </c>
      <c r="P22" s="36">
        <f t="shared" si="6"/>
        <v>43.2</v>
      </c>
      <c r="Q22" s="36">
        <f t="shared" si="7"/>
        <v>5</v>
      </c>
      <c r="R22" s="124">
        <v>5</v>
      </c>
    </row>
    <row r="23" spans="1:18" ht="12.75">
      <c r="A23" s="19">
        <v>136</v>
      </c>
      <c r="B23" s="83" t="s">
        <v>67</v>
      </c>
      <c r="C23" s="79" t="s">
        <v>96</v>
      </c>
      <c r="D23" s="79" t="s">
        <v>55</v>
      </c>
      <c r="E23" s="84" t="s">
        <v>109</v>
      </c>
      <c r="F23" s="21" t="s">
        <v>110</v>
      </c>
      <c r="G23" s="75">
        <v>5</v>
      </c>
      <c r="H23" s="120">
        <v>44</v>
      </c>
      <c r="I23" s="36">
        <f t="shared" si="1"/>
        <v>0</v>
      </c>
      <c r="J23" s="37">
        <f t="shared" si="2"/>
        <v>5</v>
      </c>
      <c r="K23" s="19"/>
      <c r="L23" s="36"/>
      <c r="M23" s="36" t="e">
        <f t="shared" si="3"/>
        <v>#REF!</v>
      </c>
      <c r="N23" s="37" t="e">
        <f t="shared" si="4"/>
        <v>#REF!</v>
      </c>
      <c r="O23" s="78">
        <f t="shared" si="5"/>
        <v>5</v>
      </c>
      <c r="P23" s="36">
        <f t="shared" si="6"/>
        <v>44</v>
      </c>
      <c r="Q23" s="36">
        <f t="shared" si="7"/>
        <v>5</v>
      </c>
      <c r="R23" s="124">
        <v>6</v>
      </c>
    </row>
    <row r="24" spans="1:18" ht="12.75">
      <c r="A24" s="19">
        <v>134</v>
      </c>
      <c r="B24" s="83" t="s">
        <v>67</v>
      </c>
      <c r="C24" s="79" t="s">
        <v>173</v>
      </c>
      <c r="D24" s="79" t="s">
        <v>55</v>
      </c>
      <c r="E24" s="84" t="s">
        <v>105</v>
      </c>
      <c r="F24" s="21" t="s">
        <v>106</v>
      </c>
      <c r="G24" s="75">
        <v>5</v>
      </c>
      <c r="H24">
        <v>52.1</v>
      </c>
      <c r="I24" s="36">
        <f t="shared" si="1"/>
        <v>6.100000000000001</v>
      </c>
      <c r="J24" s="37">
        <f t="shared" si="2"/>
        <v>11.100000000000001</v>
      </c>
      <c r="K24" s="19"/>
      <c r="L24" s="36"/>
      <c r="M24" s="36" t="e">
        <f t="shared" si="3"/>
        <v>#REF!</v>
      </c>
      <c r="N24" s="37" t="e">
        <f t="shared" si="4"/>
        <v>#REF!</v>
      </c>
      <c r="O24" s="78">
        <f t="shared" si="5"/>
        <v>5</v>
      </c>
      <c r="P24" s="36">
        <f t="shared" si="6"/>
        <v>52.1</v>
      </c>
      <c r="Q24" s="36">
        <f t="shared" si="7"/>
        <v>11.100000000000001</v>
      </c>
      <c r="R24" s="21">
        <v>7</v>
      </c>
    </row>
    <row r="25" spans="1:18" ht="12.75">
      <c r="A25" s="19">
        <v>131</v>
      </c>
      <c r="B25" s="83" t="s">
        <v>90</v>
      </c>
      <c r="C25" s="73" t="s">
        <v>54</v>
      </c>
      <c r="D25" s="73" t="s">
        <v>55</v>
      </c>
      <c r="E25" s="81" t="s">
        <v>104</v>
      </c>
      <c r="F25" s="21" t="s">
        <v>69</v>
      </c>
      <c r="G25" s="75">
        <v>15</v>
      </c>
      <c r="H25">
        <v>42.6</v>
      </c>
      <c r="I25" s="36">
        <f t="shared" si="1"/>
        <v>0</v>
      </c>
      <c r="J25" s="37">
        <f t="shared" si="2"/>
        <v>15</v>
      </c>
      <c r="K25" s="19"/>
      <c r="L25" s="36"/>
      <c r="M25" s="36" t="e">
        <f t="shared" si="3"/>
        <v>#REF!</v>
      </c>
      <c r="N25" s="37" t="e">
        <f t="shared" si="4"/>
        <v>#REF!</v>
      </c>
      <c r="O25" s="78">
        <f t="shared" si="5"/>
        <v>15</v>
      </c>
      <c r="P25" s="36">
        <f t="shared" si="6"/>
        <v>42.6</v>
      </c>
      <c r="Q25" s="36">
        <f t="shared" si="7"/>
        <v>15</v>
      </c>
      <c r="R25" s="21">
        <v>8</v>
      </c>
    </row>
    <row r="26" spans="1:18" ht="12.75">
      <c r="A26" s="19">
        <v>132</v>
      </c>
      <c r="B26" s="83" t="s">
        <v>67</v>
      </c>
      <c r="C26" s="80" t="s">
        <v>62</v>
      </c>
      <c r="D26" s="80" t="s">
        <v>59</v>
      </c>
      <c r="E26" s="121" t="s">
        <v>191</v>
      </c>
      <c r="F26" s="21" t="s">
        <v>70</v>
      </c>
      <c r="G26" s="75">
        <v>15</v>
      </c>
      <c r="H26">
        <v>63.1</v>
      </c>
      <c r="I26" s="36">
        <f t="shared" si="1"/>
        <v>17.1</v>
      </c>
      <c r="J26" s="37">
        <f t="shared" si="2"/>
        <v>32.1</v>
      </c>
      <c r="K26" s="19"/>
      <c r="L26" s="36"/>
      <c r="M26" s="36" t="e">
        <f t="shared" si="3"/>
        <v>#REF!</v>
      </c>
      <c r="N26" s="37" t="e">
        <f t="shared" si="4"/>
        <v>#REF!</v>
      </c>
      <c r="O26" s="78">
        <f t="shared" si="5"/>
        <v>15</v>
      </c>
      <c r="P26" s="36">
        <f t="shared" si="6"/>
        <v>63.1</v>
      </c>
      <c r="Q26" s="36">
        <f t="shared" si="7"/>
        <v>32.1</v>
      </c>
      <c r="R26" s="21">
        <v>9</v>
      </c>
    </row>
    <row r="27" spans="1:18" ht="12.75">
      <c r="A27" s="19">
        <v>133</v>
      </c>
      <c r="B27" s="83" t="s">
        <v>67</v>
      </c>
      <c r="C27" s="80" t="s">
        <v>71</v>
      </c>
      <c r="D27" s="80" t="s">
        <v>55</v>
      </c>
      <c r="E27" s="121" t="s">
        <v>72</v>
      </c>
      <c r="F27" s="21" t="s">
        <v>73</v>
      </c>
      <c r="G27" s="75">
        <v>100</v>
      </c>
      <c r="H27" s="120">
        <v>39</v>
      </c>
      <c r="I27" s="36">
        <f t="shared" si="1"/>
        <v>0</v>
      </c>
      <c r="J27" s="37">
        <f t="shared" si="2"/>
        <v>100</v>
      </c>
      <c r="K27" s="19"/>
      <c r="L27" s="36"/>
      <c r="M27" s="36" t="e">
        <f t="shared" si="3"/>
        <v>#REF!</v>
      </c>
      <c r="N27" s="37" t="e">
        <f t="shared" si="4"/>
        <v>#REF!</v>
      </c>
      <c r="O27" s="78">
        <f t="shared" si="5"/>
        <v>100</v>
      </c>
      <c r="P27" s="36">
        <f t="shared" si="6"/>
        <v>39</v>
      </c>
      <c r="Q27" s="36">
        <f t="shared" si="7"/>
        <v>100</v>
      </c>
      <c r="R27" s="21"/>
    </row>
    <row r="28" spans="1:18" ht="12.75">
      <c r="A28" s="19">
        <v>137</v>
      </c>
      <c r="B28" s="83" t="s">
        <v>67</v>
      </c>
      <c r="C28" s="80" t="s">
        <v>111</v>
      </c>
      <c r="D28" s="80" t="s">
        <v>55</v>
      </c>
      <c r="E28" s="121" t="s">
        <v>75</v>
      </c>
      <c r="F28" s="21" t="s">
        <v>112</v>
      </c>
      <c r="G28" s="75">
        <v>100</v>
      </c>
      <c r="I28" s="36">
        <f t="shared" si="1"/>
        <v>0</v>
      </c>
      <c r="J28" s="37">
        <f t="shared" si="2"/>
        <v>100</v>
      </c>
      <c r="K28" s="19"/>
      <c r="L28" s="36"/>
      <c r="M28" s="36" t="e">
        <f t="shared" si="3"/>
        <v>#REF!</v>
      </c>
      <c r="N28" s="37" t="e">
        <f t="shared" si="4"/>
        <v>#REF!</v>
      </c>
      <c r="O28" s="78">
        <f t="shared" si="5"/>
        <v>100</v>
      </c>
      <c r="P28" s="36">
        <f t="shared" si="6"/>
        <v>0</v>
      </c>
      <c r="Q28" s="36">
        <f t="shared" si="7"/>
        <v>100</v>
      </c>
      <c r="R28" s="21"/>
    </row>
    <row r="29" spans="1:18" ht="12.75">
      <c r="A29" s="19">
        <v>138</v>
      </c>
      <c r="B29" s="83" t="s">
        <v>67</v>
      </c>
      <c r="C29" s="80" t="s">
        <v>113</v>
      </c>
      <c r="D29" s="80" t="s">
        <v>55</v>
      </c>
      <c r="E29" s="121" t="s">
        <v>104</v>
      </c>
      <c r="F29" s="21" t="s">
        <v>114</v>
      </c>
      <c r="G29" s="75">
        <v>100</v>
      </c>
      <c r="I29" s="36">
        <f t="shared" si="1"/>
        <v>0</v>
      </c>
      <c r="J29" s="37">
        <f t="shared" si="2"/>
        <v>100</v>
      </c>
      <c r="K29" s="19"/>
      <c r="L29" s="36"/>
      <c r="M29" s="36" t="e">
        <f t="shared" si="3"/>
        <v>#REF!</v>
      </c>
      <c r="N29" s="37" t="e">
        <f t="shared" si="4"/>
        <v>#REF!</v>
      </c>
      <c r="O29" s="78">
        <f t="shared" si="5"/>
        <v>100</v>
      </c>
      <c r="P29" s="36">
        <f t="shared" si="6"/>
        <v>0</v>
      </c>
      <c r="Q29" s="36">
        <f t="shared" si="7"/>
        <v>100</v>
      </c>
      <c r="R29" s="21"/>
    </row>
    <row r="30" spans="1:18" ht="12.75">
      <c r="A30" s="19">
        <v>164</v>
      </c>
      <c r="B30" s="83" t="s">
        <v>78</v>
      </c>
      <c r="C30" s="20" t="s">
        <v>65</v>
      </c>
      <c r="D30" s="20" t="s">
        <v>55</v>
      </c>
      <c r="E30" s="74" t="s">
        <v>140</v>
      </c>
      <c r="F30" s="21" t="s">
        <v>143</v>
      </c>
      <c r="G30" s="75">
        <v>100</v>
      </c>
      <c r="H30" s="81"/>
      <c r="I30" s="36">
        <f t="shared" si="1"/>
        <v>0</v>
      </c>
      <c r="J30" s="37">
        <f t="shared" si="2"/>
        <v>100</v>
      </c>
      <c r="K30" s="19"/>
      <c r="L30" s="36"/>
      <c r="M30" s="36" t="e">
        <f t="shared" si="3"/>
        <v>#REF!</v>
      </c>
      <c r="N30" s="37" t="e">
        <f t="shared" si="4"/>
        <v>#REF!</v>
      </c>
      <c r="O30" s="78">
        <f t="shared" si="5"/>
        <v>100</v>
      </c>
      <c r="P30" s="36">
        <f t="shared" si="6"/>
        <v>0</v>
      </c>
      <c r="Q30" s="36">
        <f t="shared" si="7"/>
        <v>100</v>
      </c>
      <c r="R30" s="21"/>
    </row>
  </sheetData>
  <mergeCells count="2">
    <mergeCell ref="A10:R10"/>
    <mergeCell ref="A17:R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zoomScale="89" zoomScaleNormal="89" workbookViewId="0" topLeftCell="A22">
      <selection activeCell="I8" sqref="I8"/>
    </sheetView>
  </sheetViews>
  <sheetFormatPr defaultColWidth="9.00390625" defaultRowHeight="12.75"/>
  <cols>
    <col min="1" max="1" width="4.625" style="0" customWidth="1"/>
    <col min="2" max="2" width="4.375" style="0" customWidth="1"/>
    <col min="3" max="3" width="24.25390625" style="0" customWidth="1"/>
    <col min="4" max="4" width="12.875" style="0" customWidth="1"/>
    <col min="5" max="5" width="13.625" style="0" customWidth="1"/>
    <col min="6" max="6" width="14.875" style="0" customWidth="1"/>
    <col min="7" max="7" width="7.375" style="0" customWidth="1"/>
    <col min="8" max="8" width="7.875" style="0" customWidth="1"/>
    <col min="10" max="10" width="7.00390625" style="0" hidden="1" customWidth="1"/>
    <col min="11" max="13" width="0" style="0" hidden="1" customWidth="1"/>
    <col min="14" max="14" width="6.00390625" style="0" hidden="1" customWidth="1"/>
    <col min="15" max="16" width="0" style="0" hidden="1" customWidth="1"/>
    <col min="17" max="17" width="11.75390625" style="0" customWidth="1"/>
  </cols>
  <sheetData>
    <row r="1" spans="1:17" ht="18">
      <c r="A1" s="3" t="s">
        <v>7</v>
      </c>
      <c r="B1" s="4"/>
      <c r="C1" s="4"/>
      <c r="D1" s="4"/>
      <c r="E1" s="4"/>
      <c r="F1" s="5"/>
      <c r="G1" s="6"/>
      <c r="H1" s="7"/>
      <c r="I1" s="6"/>
      <c r="J1" s="6"/>
      <c r="K1" s="8"/>
      <c r="L1" s="8"/>
      <c r="M1" s="4"/>
      <c r="N1" s="4"/>
      <c r="O1" s="4"/>
      <c r="P1" s="4"/>
      <c r="Q1" s="4"/>
    </row>
    <row r="2" spans="1:18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8">
      <c r="A3" s="41" t="s">
        <v>13</v>
      </c>
      <c r="B3" s="46"/>
      <c r="C3" s="47" t="str">
        <f>Дебют!C3</f>
        <v>Кирьянова, Попова, П Соловьева</v>
      </c>
      <c r="D3" s="47"/>
      <c r="E3" s="45"/>
      <c r="F3" s="42"/>
      <c r="G3" s="42"/>
      <c r="H3" s="42"/>
      <c r="I3" s="85" t="s">
        <v>124</v>
      </c>
      <c r="J3" s="42"/>
      <c r="K3" s="42"/>
      <c r="L3" s="42"/>
      <c r="M3" s="42"/>
      <c r="N3" s="42" t="s">
        <v>8</v>
      </c>
      <c r="O3" s="42"/>
      <c r="P3" s="12" t="s">
        <v>90</v>
      </c>
      <c r="Q3" s="9"/>
      <c r="R3" s="9"/>
    </row>
    <row r="4" spans="1:18" ht="12.75">
      <c r="A4" s="42" t="s">
        <v>12</v>
      </c>
      <c r="B4" s="42"/>
      <c r="C4" s="119">
        <f>Дебют!C4</f>
        <v>39341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5"/>
      <c r="O4" s="42"/>
      <c r="P4" s="9"/>
      <c r="Q4" s="9"/>
      <c r="R4" s="9"/>
    </row>
    <row r="5" spans="1:18" ht="12.75">
      <c r="A5" s="42" t="s">
        <v>33</v>
      </c>
      <c r="B5" s="42"/>
      <c r="C5" s="47"/>
      <c r="D5" s="47">
        <f>Дебют!D5</f>
        <v>51</v>
      </c>
      <c r="E5" s="42"/>
      <c r="F5" s="41" t="s">
        <v>15</v>
      </c>
      <c r="G5" s="42"/>
      <c r="H5" s="43">
        <v>160</v>
      </c>
      <c r="I5" s="9"/>
      <c r="J5" s="42"/>
      <c r="K5" s="41" t="s">
        <v>16</v>
      </c>
      <c r="L5" s="42"/>
      <c r="M5" s="43" t="e">
        <f>'[1]Дебют'!M5</f>
        <v>#REF!</v>
      </c>
      <c r="N5" s="42"/>
      <c r="O5" s="42"/>
      <c r="P5" s="9"/>
      <c r="Q5" s="9"/>
      <c r="R5" s="9"/>
    </row>
    <row r="6" spans="1:18" ht="12.75">
      <c r="A6" s="41" t="s">
        <v>32</v>
      </c>
      <c r="B6" s="42"/>
      <c r="C6" s="50"/>
      <c r="D6" s="42"/>
      <c r="E6" s="42"/>
      <c r="F6" s="42" t="s">
        <v>9</v>
      </c>
      <c r="G6" s="42"/>
      <c r="H6" s="44">
        <v>4.2</v>
      </c>
      <c r="I6" s="9"/>
      <c r="J6" s="42"/>
      <c r="K6" s="42" t="s">
        <v>9</v>
      </c>
      <c r="L6" s="42"/>
      <c r="M6" s="44" t="e">
        <f>'[1]Дебют'!M6</f>
        <v>#REF!</v>
      </c>
      <c r="N6" s="42"/>
      <c r="O6" s="42"/>
      <c r="P6" s="9"/>
      <c r="Q6" s="9"/>
      <c r="R6" s="9"/>
    </row>
    <row r="7" spans="1:18" ht="12.75">
      <c r="A7" s="42" t="s">
        <v>51</v>
      </c>
      <c r="B7" s="42"/>
      <c r="C7" s="47">
        <v>20</v>
      </c>
      <c r="D7" s="42"/>
      <c r="E7" s="42"/>
      <c r="F7" s="42"/>
      <c r="G7" s="42" t="s">
        <v>14</v>
      </c>
      <c r="H7" s="42"/>
      <c r="I7" s="42" t="s">
        <v>10</v>
      </c>
      <c r="J7" s="42"/>
      <c r="K7" s="42" t="s">
        <v>14</v>
      </c>
      <c r="L7" s="45"/>
      <c r="M7" s="42" t="s">
        <v>10</v>
      </c>
      <c r="N7" s="42"/>
      <c r="O7" s="42"/>
      <c r="P7" s="9"/>
      <c r="Q7" s="9"/>
      <c r="R7" s="9"/>
    </row>
    <row r="8" spans="1:18" ht="18.75" thickBot="1">
      <c r="A8" s="13" t="s">
        <v>11</v>
      </c>
      <c r="B8" s="11"/>
      <c r="C8" s="11"/>
      <c r="D8" s="11"/>
      <c r="E8" s="11"/>
      <c r="F8" s="11"/>
      <c r="G8" s="52">
        <v>38</v>
      </c>
      <c r="H8" s="53"/>
      <c r="I8" s="52">
        <v>57</v>
      </c>
      <c r="J8" s="53"/>
      <c r="K8" s="52" t="e">
        <f>'[1]Дебют'!K8</f>
        <v>#REF!</v>
      </c>
      <c r="L8" s="53"/>
      <c r="M8" s="52" t="e">
        <f>'[1]Дебют'!M8</f>
        <v>#REF!</v>
      </c>
      <c r="N8" s="9"/>
      <c r="O8" s="9"/>
      <c r="P8" s="9"/>
      <c r="Q8" s="9"/>
      <c r="R8" s="9"/>
    </row>
    <row r="9" spans="1:18" ht="91.5" customHeight="1" thickBot="1">
      <c r="A9" s="14" t="s">
        <v>17</v>
      </c>
      <c r="B9" s="25" t="s">
        <v>52</v>
      </c>
      <c r="C9" s="15" t="s">
        <v>18</v>
      </c>
      <c r="D9" s="25" t="s">
        <v>27</v>
      </c>
      <c r="E9" s="15" t="s">
        <v>19</v>
      </c>
      <c r="F9" s="16" t="s">
        <v>20</v>
      </c>
      <c r="G9" s="27" t="s">
        <v>21</v>
      </c>
      <c r="H9" s="25" t="s">
        <v>22</v>
      </c>
      <c r="I9" s="25" t="s">
        <v>23</v>
      </c>
      <c r="J9" s="28" t="s">
        <v>24</v>
      </c>
      <c r="K9" s="27" t="s">
        <v>21</v>
      </c>
      <c r="L9" s="25" t="s">
        <v>22</v>
      </c>
      <c r="M9" s="25" t="s">
        <v>23</v>
      </c>
      <c r="N9" s="28" t="s">
        <v>24</v>
      </c>
      <c r="O9" s="26" t="s">
        <v>28</v>
      </c>
      <c r="P9" s="25" t="s">
        <v>25</v>
      </c>
      <c r="Q9" s="25" t="s">
        <v>29</v>
      </c>
      <c r="R9" s="49" t="s">
        <v>26</v>
      </c>
    </row>
    <row r="10" spans="1:18" ht="18.75" thickBot="1">
      <c r="A10" s="137" t="s">
        <v>129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9"/>
    </row>
    <row r="11" spans="1:18" ht="15.75">
      <c r="A11" s="19">
        <v>233</v>
      </c>
      <c r="B11" s="83"/>
      <c r="C11" s="73" t="s">
        <v>111</v>
      </c>
      <c r="D11" s="73" t="s">
        <v>55</v>
      </c>
      <c r="E11" s="20" t="s">
        <v>72</v>
      </c>
      <c r="F11" s="21" t="s">
        <v>136</v>
      </c>
      <c r="G11" s="75">
        <v>0</v>
      </c>
      <c r="H11" s="125">
        <v>36.9</v>
      </c>
      <c r="I11" s="35">
        <f aca="true" t="shared" si="0" ref="I11:I29">IF(H11&gt;$G$8,H11-$G$8,0)</f>
        <v>0</v>
      </c>
      <c r="J11" s="35">
        <f aca="true" t="shared" si="1" ref="J11:J29">IF(H11&gt;$I$8,100,IF(G11=100,100,IF(G11=150,150,G11+I11)))</f>
        <v>0</v>
      </c>
      <c r="K11" s="17"/>
      <c r="L11" s="35"/>
      <c r="M11" s="35" t="e">
        <f aca="true" t="shared" si="2" ref="M11:M29">IF(L11&gt;$K$8,L11-$K$8,0)</f>
        <v>#REF!</v>
      </c>
      <c r="N11" s="35" t="e">
        <f aca="true" t="shared" si="3" ref="N11:N29">IF(L11&gt;$M$8,100,IF(K11=100,100,IF(K11=150,150,K11+M11)))</f>
        <v>#REF!</v>
      </c>
      <c r="O11" s="87">
        <f aca="true" t="shared" si="4" ref="O11:O29">SUM(G11,K11)</f>
        <v>0</v>
      </c>
      <c r="P11" s="35">
        <f aca="true" t="shared" si="5" ref="P11:P29">SUM(H11,L11)</f>
        <v>36.9</v>
      </c>
      <c r="Q11" s="35">
        <f aca="true" t="shared" si="6" ref="Q11:Q29">SUM(G11,I11)</f>
        <v>0</v>
      </c>
      <c r="R11" s="92">
        <v>1</v>
      </c>
    </row>
    <row r="12" spans="1:18" ht="15.75">
      <c r="A12" s="19">
        <v>236</v>
      </c>
      <c r="B12" s="83"/>
      <c r="C12" s="73" t="s">
        <v>111</v>
      </c>
      <c r="D12" s="73" t="s">
        <v>55</v>
      </c>
      <c r="E12" s="20" t="s">
        <v>104</v>
      </c>
      <c r="F12" s="21" t="s">
        <v>139</v>
      </c>
      <c r="G12" s="75">
        <v>0</v>
      </c>
      <c r="H12" s="125">
        <v>41.9</v>
      </c>
      <c r="I12" s="36">
        <f t="shared" si="0"/>
        <v>3.8999999999999986</v>
      </c>
      <c r="J12" s="37">
        <f t="shared" si="1"/>
        <v>3.8999999999999986</v>
      </c>
      <c r="K12" s="19"/>
      <c r="L12" s="36"/>
      <c r="M12" s="36" t="e">
        <f t="shared" si="2"/>
        <v>#REF!</v>
      </c>
      <c r="N12" s="37" t="e">
        <f t="shared" si="3"/>
        <v>#REF!</v>
      </c>
      <c r="O12" s="78">
        <f t="shared" si="4"/>
        <v>0</v>
      </c>
      <c r="P12" s="36">
        <f t="shared" si="5"/>
        <v>41.9</v>
      </c>
      <c r="Q12" s="36">
        <f t="shared" si="6"/>
        <v>3.8999999999999986</v>
      </c>
      <c r="R12" s="92">
        <v>2</v>
      </c>
    </row>
    <row r="13" spans="1:18" ht="15.75">
      <c r="A13" s="19">
        <v>203</v>
      </c>
      <c r="B13" s="83"/>
      <c r="C13" s="79" t="s">
        <v>174</v>
      </c>
      <c r="D13" s="79" t="s">
        <v>55</v>
      </c>
      <c r="E13" s="20" t="s">
        <v>148</v>
      </c>
      <c r="F13" s="21" t="s">
        <v>149</v>
      </c>
      <c r="G13" s="75">
        <v>5</v>
      </c>
      <c r="H13">
        <v>35.8</v>
      </c>
      <c r="I13" s="36">
        <f t="shared" si="0"/>
        <v>0</v>
      </c>
      <c r="J13" s="37">
        <f t="shared" si="1"/>
        <v>5</v>
      </c>
      <c r="K13" s="19"/>
      <c r="L13" s="36"/>
      <c r="M13" s="36" t="e">
        <f t="shared" si="2"/>
        <v>#REF!</v>
      </c>
      <c r="N13" s="37" t="e">
        <f t="shared" si="3"/>
        <v>#REF!</v>
      </c>
      <c r="O13" s="78">
        <f t="shared" si="4"/>
        <v>5</v>
      </c>
      <c r="P13" s="36">
        <f t="shared" si="5"/>
        <v>35.8</v>
      </c>
      <c r="Q13" s="36">
        <f t="shared" si="6"/>
        <v>5</v>
      </c>
      <c r="R13" s="92">
        <v>3</v>
      </c>
    </row>
    <row r="14" spans="1:18" ht="15.75">
      <c r="A14" s="19">
        <v>204</v>
      </c>
      <c r="B14" s="83"/>
      <c r="C14" s="20" t="s">
        <v>132</v>
      </c>
      <c r="D14" s="20" t="s">
        <v>55</v>
      </c>
      <c r="E14" s="20" t="s">
        <v>72</v>
      </c>
      <c r="F14" s="21" t="s">
        <v>133</v>
      </c>
      <c r="G14" s="75">
        <v>5</v>
      </c>
      <c r="H14">
        <v>37.4</v>
      </c>
      <c r="I14" s="36">
        <f t="shared" si="0"/>
        <v>0</v>
      </c>
      <c r="J14" s="37">
        <f t="shared" si="1"/>
        <v>5</v>
      </c>
      <c r="K14" s="19"/>
      <c r="L14" s="36"/>
      <c r="M14" s="36" t="e">
        <f t="shared" si="2"/>
        <v>#REF!</v>
      </c>
      <c r="N14" s="37" t="e">
        <f t="shared" si="3"/>
        <v>#REF!</v>
      </c>
      <c r="O14" s="78">
        <f t="shared" si="4"/>
        <v>5</v>
      </c>
      <c r="P14" s="36">
        <f t="shared" si="5"/>
        <v>37.4</v>
      </c>
      <c r="Q14" s="36">
        <f t="shared" si="6"/>
        <v>5</v>
      </c>
      <c r="R14" s="92">
        <v>4</v>
      </c>
    </row>
    <row r="15" spans="1:18" ht="15.75">
      <c r="A15" s="19">
        <v>231</v>
      </c>
      <c r="B15" s="20"/>
      <c r="C15" s="20" t="s">
        <v>111</v>
      </c>
      <c r="D15" s="20" t="s">
        <v>55</v>
      </c>
      <c r="E15" s="20" t="s">
        <v>104</v>
      </c>
      <c r="F15" s="21" t="s">
        <v>137</v>
      </c>
      <c r="G15" s="75">
        <v>5</v>
      </c>
      <c r="H15" s="129">
        <v>39</v>
      </c>
      <c r="I15" s="36">
        <f t="shared" si="0"/>
        <v>1</v>
      </c>
      <c r="J15" s="37">
        <f t="shared" si="1"/>
        <v>6</v>
      </c>
      <c r="K15" s="19"/>
      <c r="L15" s="36"/>
      <c r="M15" s="36" t="e">
        <f t="shared" si="2"/>
        <v>#REF!</v>
      </c>
      <c r="N15" s="37" t="e">
        <f t="shared" si="3"/>
        <v>#REF!</v>
      </c>
      <c r="O15" s="78">
        <f t="shared" si="4"/>
        <v>5</v>
      </c>
      <c r="P15" s="36">
        <f t="shared" si="5"/>
        <v>39</v>
      </c>
      <c r="Q15" s="36">
        <f t="shared" si="6"/>
        <v>6</v>
      </c>
      <c r="R15" s="92">
        <v>5</v>
      </c>
    </row>
    <row r="16" spans="1:18" ht="15.75">
      <c r="A16" s="19">
        <v>232</v>
      </c>
      <c r="B16" s="83"/>
      <c r="C16" s="80" t="s">
        <v>96</v>
      </c>
      <c r="D16" s="80" t="s">
        <v>55</v>
      </c>
      <c r="E16" s="80" t="s">
        <v>74</v>
      </c>
      <c r="F16" s="21" t="s">
        <v>110</v>
      </c>
      <c r="G16" s="75">
        <v>0</v>
      </c>
      <c r="H16" s="125">
        <v>44.1</v>
      </c>
      <c r="I16" s="36">
        <f t="shared" si="0"/>
        <v>6.100000000000001</v>
      </c>
      <c r="J16" s="37">
        <f t="shared" si="1"/>
        <v>6.100000000000001</v>
      </c>
      <c r="K16" s="19"/>
      <c r="L16" s="36"/>
      <c r="M16" s="36" t="e">
        <f t="shared" si="2"/>
        <v>#REF!</v>
      </c>
      <c r="N16" s="37" t="e">
        <f t="shared" si="3"/>
        <v>#REF!</v>
      </c>
      <c r="O16" s="78">
        <f t="shared" si="4"/>
        <v>0</v>
      </c>
      <c r="P16" s="36">
        <f t="shared" si="5"/>
        <v>44.1</v>
      </c>
      <c r="Q16" s="36">
        <f t="shared" si="6"/>
        <v>6.100000000000001</v>
      </c>
      <c r="R16" s="92">
        <v>6</v>
      </c>
    </row>
    <row r="17" spans="1:18" ht="12.75">
      <c r="A17" s="19">
        <v>263</v>
      </c>
      <c r="B17" s="83"/>
      <c r="C17" s="79" t="s">
        <v>134</v>
      </c>
      <c r="D17" s="79" t="s">
        <v>55</v>
      </c>
      <c r="E17" s="84" t="s">
        <v>104</v>
      </c>
      <c r="F17" s="21" t="s">
        <v>82</v>
      </c>
      <c r="G17" s="75">
        <v>5</v>
      </c>
      <c r="H17">
        <v>41.2</v>
      </c>
      <c r="I17" s="36">
        <f t="shared" si="0"/>
        <v>3.200000000000003</v>
      </c>
      <c r="J17" s="37">
        <f t="shared" si="1"/>
        <v>8.200000000000003</v>
      </c>
      <c r="K17" s="71"/>
      <c r="L17" s="36"/>
      <c r="M17" s="36" t="e">
        <f t="shared" si="2"/>
        <v>#REF!</v>
      </c>
      <c r="N17" s="37" t="e">
        <f t="shared" si="3"/>
        <v>#REF!</v>
      </c>
      <c r="O17" s="78">
        <f t="shared" si="4"/>
        <v>5</v>
      </c>
      <c r="P17" s="36">
        <f t="shared" si="5"/>
        <v>41.2</v>
      </c>
      <c r="Q17" s="36">
        <f t="shared" si="6"/>
        <v>8.200000000000003</v>
      </c>
      <c r="R17" s="21">
        <v>7</v>
      </c>
    </row>
    <row r="18" spans="1:18" ht="12.75">
      <c r="A18" s="19">
        <v>264</v>
      </c>
      <c r="B18" s="83"/>
      <c r="C18" s="80" t="s">
        <v>122</v>
      </c>
      <c r="D18" s="80" t="s">
        <v>55</v>
      </c>
      <c r="E18" s="80" t="s">
        <v>107</v>
      </c>
      <c r="F18" s="21" t="s">
        <v>123</v>
      </c>
      <c r="G18" s="75">
        <v>5</v>
      </c>
      <c r="H18">
        <v>42.5</v>
      </c>
      <c r="I18" s="36">
        <f t="shared" si="0"/>
        <v>4.5</v>
      </c>
      <c r="J18" s="37">
        <f t="shared" si="1"/>
        <v>9.5</v>
      </c>
      <c r="K18" s="19"/>
      <c r="L18" s="36"/>
      <c r="M18" s="36" t="e">
        <f t="shared" si="2"/>
        <v>#REF!</v>
      </c>
      <c r="N18" s="37" t="e">
        <f t="shared" si="3"/>
        <v>#REF!</v>
      </c>
      <c r="O18" s="78">
        <f t="shared" si="4"/>
        <v>5</v>
      </c>
      <c r="P18" s="36">
        <f t="shared" si="5"/>
        <v>42.5</v>
      </c>
      <c r="Q18" s="36">
        <f t="shared" si="6"/>
        <v>9.5</v>
      </c>
      <c r="R18" s="21">
        <v>8</v>
      </c>
    </row>
    <row r="19" spans="1:18" ht="12.75">
      <c r="A19" s="19">
        <v>262</v>
      </c>
      <c r="B19" s="83"/>
      <c r="C19" s="79" t="s">
        <v>116</v>
      </c>
      <c r="D19" s="79" t="s">
        <v>55</v>
      </c>
      <c r="E19" s="84" t="s">
        <v>104</v>
      </c>
      <c r="F19" s="21" t="s">
        <v>118</v>
      </c>
      <c r="G19" s="75">
        <v>5</v>
      </c>
      <c r="H19">
        <v>43.2</v>
      </c>
      <c r="I19" s="36">
        <f t="shared" si="0"/>
        <v>5.200000000000003</v>
      </c>
      <c r="J19" s="37">
        <f t="shared" si="1"/>
        <v>10.200000000000003</v>
      </c>
      <c r="K19" s="19"/>
      <c r="L19" s="36"/>
      <c r="M19" s="36" t="e">
        <f t="shared" si="2"/>
        <v>#REF!</v>
      </c>
      <c r="N19" s="37" t="e">
        <f t="shared" si="3"/>
        <v>#REF!</v>
      </c>
      <c r="O19" s="78">
        <f t="shared" si="4"/>
        <v>5</v>
      </c>
      <c r="P19" s="36">
        <f t="shared" si="5"/>
        <v>43.2</v>
      </c>
      <c r="Q19" s="36">
        <f t="shared" si="6"/>
        <v>10.200000000000003</v>
      </c>
      <c r="R19" s="21">
        <v>9</v>
      </c>
    </row>
    <row r="20" spans="1:18" ht="12.75">
      <c r="A20" s="19">
        <v>205</v>
      </c>
      <c r="B20" s="83"/>
      <c r="C20" s="20" t="s">
        <v>134</v>
      </c>
      <c r="D20" s="20" t="s">
        <v>55</v>
      </c>
      <c r="E20" s="20" t="s">
        <v>104</v>
      </c>
      <c r="F20" s="21" t="s">
        <v>135</v>
      </c>
      <c r="G20" s="75">
        <v>10</v>
      </c>
      <c r="H20">
        <v>45.9</v>
      </c>
      <c r="I20" s="36">
        <f t="shared" si="0"/>
        <v>7.899999999999999</v>
      </c>
      <c r="J20" s="37">
        <f t="shared" si="1"/>
        <v>17.9</v>
      </c>
      <c r="K20" s="19"/>
      <c r="L20" s="36"/>
      <c r="M20" s="36" t="e">
        <f t="shared" si="2"/>
        <v>#REF!</v>
      </c>
      <c r="N20" s="37" t="e">
        <f t="shared" si="3"/>
        <v>#REF!</v>
      </c>
      <c r="O20" s="78">
        <f t="shared" si="4"/>
        <v>10</v>
      </c>
      <c r="P20" s="36">
        <f t="shared" si="5"/>
        <v>45.9</v>
      </c>
      <c r="Q20" s="36">
        <f t="shared" si="6"/>
        <v>17.9</v>
      </c>
      <c r="R20" s="21">
        <v>10</v>
      </c>
    </row>
    <row r="21" spans="1:18" ht="12.75">
      <c r="A21" s="19">
        <v>202</v>
      </c>
      <c r="B21" s="83"/>
      <c r="C21" s="80" t="s">
        <v>91</v>
      </c>
      <c r="D21" s="80" t="s">
        <v>55</v>
      </c>
      <c r="E21" s="20" t="s">
        <v>72</v>
      </c>
      <c r="F21" s="21" t="s">
        <v>92</v>
      </c>
      <c r="G21" s="75">
        <v>15</v>
      </c>
      <c r="H21">
        <v>42.4</v>
      </c>
      <c r="I21" s="36">
        <f t="shared" si="0"/>
        <v>4.399999999999999</v>
      </c>
      <c r="J21" s="37">
        <f t="shared" si="1"/>
        <v>19.4</v>
      </c>
      <c r="K21" s="19"/>
      <c r="L21" s="36"/>
      <c r="M21" s="36" t="e">
        <f t="shared" si="2"/>
        <v>#REF!</v>
      </c>
      <c r="N21" s="37" t="e">
        <f t="shared" si="3"/>
        <v>#REF!</v>
      </c>
      <c r="O21" s="78">
        <f t="shared" si="4"/>
        <v>15</v>
      </c>
      <c r="P21" s="36">
        <f t="shared" si="5"/>
        <v>42.4</v>
      </c>
      <c r="Q21" s="36">
        <f t="shared" si="6"/>
        <v>19.4</v>
      </c>
      <c r="R21" s="21">
        <v>11</v>
      </c>
    </row>
    <row r="22" spans="1:18" ht="12.75">
      <c r="A22" s="19">
        <v>201</v>
      </c>
      <c r="B22" s="20"/>
      <c r="C22" s="79" t="s">
        <v>96</v>
      </c>
      <c r="D22" s="79" t="s">
        <v>97</v>
      </c>
      <c r="E22" s="81" t="s">
        <v>98</v>
      </c>
      <c r="F22" s="21" t="s">
        <v>99</v>
      </c>
      <c r="G22" s="75">
        <v>15</v>
      </c>
      <c r="H22">
        <v>42.6</v>
      </c>
      <c r="I22" s="36">
        <f t="shared" si="0"/>
        <v>4.600000000000001</v>
      </c>
      <c r="J22" s="37">
        <f t="shared" si="1"/>
        <v>19.6</v>
      </c>
      <c r="K22" s="71"/>
      <c r="L22" s="36"/>
      <c r="M22" s="36" t="e">
        <f t="shared" si="2"/>
        <v>#REF!</v>
      </c>
      <c r="N22" s="37" t="e">
        <f t="shared" si="3"/>
        <v>#REF!</v>
      </c>
      <c r="O22" s="78">
        <f t="shared" si="4"/>
        <v>15</v>
      </c>
      <c r="P22" s="36">
        <f t="shared" si="5"/>
        <v>42.6</v>
      </c>
      <c r="Q22" s="36">
        <f t="shared" si="6"/>
        <v>19.6</v>
      </c>
      <c r="R22" s="21">
        <v>12</v>
      </c>
    </row>
    <row r="23" spans="1:18" ht="12.75">
      <c r="A23" s="19">
        <v>234</v>
      </c>
      <c r="B23" s="83"/>
      <c r="C23" s="80" t="s">
        <v>122</v>
      </c>
      <c r="D23" s="80" t="s">
        <v>55</v>
      </c>
      <c r="E23" s="121" t="s">
        <v>107</v>
      </c>
      <c r="F23" s="21" t="s">
        <v>108</v>
      </c>
      <c r="G23" s="75">
        <v>10</v>
      </c>
      <c r="H23" s="125">
        <v>47.9</v>
      </c>
      <c r="I23" s="36">
        <f t="shared" si="0"/>
        <v>9.899999999999999</v>
      </c>
      <c r="J23" s="37">
        <f t="shared" si="1"/>
        <v>19.9</v>
      </c>
      <c r="K23" s="19"/>
      <c r="L23" s="36"/>
      <c r="M23" s="36" t="e">
        <f t="shared" si="2"/>
        <v>#REF!</v>
      </c>
      <c r="N23" s="37" t="e">
        <f t="shared" si="3"/>
        <v>#REF!</v>
      </c>
      <c r="O23" s="78">
        <f t="shared" si="4"/>
        <v>10</v>
      </c>
      <c r="P23" s="36">
        <f t="shared" si="5"/>
        <v>47.9</v>
      </c>
      <c r="Q23" s="36">
        <f t="shared" si="6"/>
        <v>19.9</v>
      </c>
      <c r="R23" s="21">
        <v>13</v>
      </c>
    </row>
    <row r="24" spans="1:18" ht="12.75">
      <c r="A24" s="19">
        <v>235</v>
      </c>
      <c r="B24" s="83"/>
      <c r="C24" s="73" t="s">
        <v>88</v>
      </c>
      <c r="D24" s="73" t="s">
        <v>55</v>
      </c>
      <c r="E24" s="81" t="s">
        <v>104</v>
      </c>
      <c r="F24" s="21" t="s">
        <v>138</v>
      </c>
      <c r="G24" s="75">
        <v>10</v>
      </c>
      <c r="H24" s="129">
        <v>49</v>
      </c>
      <c r="I24" s="36">
        <f t="shared" si="0"/>
        <v>11</v>
      </c>
      <c r="J24" s="37">
        <f t="shared" si="1"/>
        <v>21</v>
      </c>
      <c r="K24" s="19"/>
      <c r="L24" s="36"/>
      <c r="M24" s="36" t="e">
        <f t="shared" si="2"/>
        <v>#REF!</v>
      </c>
      <c r="N24" s="37" t="e">
        <f t="shared" si="3"/>
        <v>#REF!</v>
      </c>
      <c r="O24" s="78">
        <f t="shared" si="4"/>
        <v>10</v>
      </c>
      <c r="P24" s="36">
        <f t="shared" si="5"/>
        <v>49</v>
      </c>
      <c r="Q24" s="36">
        <f t="shared" si="6"/>
        <v>21</v>
      </c>
      <c r="R24" s="21">
        <v>14</v>
      </c>
    </row>
    <row r="25" spans="1:18" ht="12.75">
      <c r="A25" s="19">
        <v>237</v>
      </c>
      <c r="B25" s="83"/>
      <c r="C25" s="79" t="s">
        <v>113</v>
      </c>
      <c r="D25" s="79" t="s">
        <v>55</v>
      </c>
      <c r="E25" s="84" t="s">
        <v>104</v>
      </c>
      <c r="F25" s="21" t="s">
        <v>114</v>
      </c>
      <c r="G25" s="75">
        <v>100</v>
      </c>
      <c r="I25" s="36">
        <f t="shared" si="0"/>
        <v>0</v>
      </c>
      <c r="J25" s="36">
        <f t="shared" si="1"/>
        <v>100</v>
      </c>
      <c r="K25" s="20"/>
      <c r="L25" s="36"/>
      <c r="M25" s="36" t="e">
        <f t="shared" si="2"/>
        <v>#REF!</v>
      </c>
      <c r="N25" s="36" t="e">
        <f t="shared" si="3"/>
        <v>#REF!</v>
      </c>
      <c r="O25" s="91">
        <f t="shared" si="4"/>
        <v>100</v>
      </c>
      <c r="P25" s="36">
        <f t="shared" si="5"/>
        <v>0</v>
      </c>
      <c r="Q25" s="36">
        <f t="shared" si="6"/>
        <v>100</v>
      </c>
      <c r="R25" s="21"/>
    </row>
    <row r="26" spans="1:18" ht="12.75">
      <c r="A26" s="19">
        <v>261</v>
      </c>
      <c r="B26" s="20"/>
      <c r="C26" s="73" t="s">
        <v>88</v>
      </c>
      <c r="D26" s="73" t="s">
        <v>55</v>
      </c>
      <c r="E26" s="81" t="s">
        <v>104</v>
      </c>
      <c r="F26" s="21" t="s">
        <v>89</v>
      </c>
      <c r="G26" s="75">
        <v>100</v>
      </c>
      <c r="I26" s="36">
        <f t="shared" si="0"/>
        <v>0</v>
      </c>
      <c r="J26" s="37">
        <f t="shared" si="1"/>
        <v>100</v>
      </c>
      <c r="K26" s="19"/>
      <c r="L26" s="36"/>
      <c r="M26" s="36" t="e">
        <f t="shared" si="2"/>
        <v>#REF!</v>
      </c>
      <c r="N26" s="37" t="e">
        <f t="shared" si="3"/>
        <v>#REF!</v>
      </c>
      <c r="O26" s="78">
        <f t="shared" si="4"/>
        <v>100</v>
      </c>
      <c r="P26" s="36">
        <f t="shared" si="5"/>
        <v>0</v>
      </c>
      <c r="Q26" s="36">
        <f t="shared" si="6"/>
        <v>100</v>
      </c>
      <c r="R26" s="21"/>
    </row>
    <row r="27" spans="1:18" ht="12.75">
      <c r="A27" s="19">
        <v>265</v>
      </c>
      <c r="B27" s="83"/>
      <c r="C27" s="20" t="s">
        <v>132</v>
      </c>
      <c r="D27" s="20" t="s">
        <v>55</v>
      </c>
      <c r="E27" s="20" t="s">
        <v>140</v>
      </c>
      <c r="F27" s="21" t="s">
        <v>141</v>
      </c>
      <c r="G27" s="75">
        <v>100</v>
      </c>
      <c r="I27" s="36">
        <f t="shared" si="0"/>
        <v>0</v>
      </c>
      <c r="J27" s="37">
        <f t="shared" si="1"/>
        <v>100</v>
      </c>
      <c r="K27" s="19"/>
      <c r="L27" s="36"/>
      <c r="M27" s="36" t="e">
        <f t="shared" si="2"/>
        <v>#REF!</v>
      </c>
      <c r="N27" s="37" t="e">
        <f t="shared" si="3"/>
        <v>#REF!</v>
      </c>
      <c r="O27" s="78">
        <f t="shared" si="4"/>
        <v>100</v>
      </c>
      <c r="P27" s="36">
        <f t="shared" si="5"/>
        <v>0</v>
      </c>
      <c r="Q27" s="36">
        <f t="shared" si="6"/>
        <v>100</v>
      </c>
      <c r="R27" s="21"/>
    </row>
    <row r="28" spans="1:18" ht="12.75">
      <c r="A28" s="19">
        <v>266</v>
      </c>
      <c r="B28" s="83"/>
      <c r="C28" s="20" t="s">
        <v>111</v>
      </c>
      <c r="D28" s="20" t="s">
        <v>55</v>
      </c>
      <c r="E28" s="20" t="s">
        <v>104</v>
      </c>
      <c r="F28" s="21" t="s">
        <v>142</v>
      </c>
      <c r="G28" s="75">
        <v>100</v>
      </c>
      <c r="I28" s="36">
        <f t="shared" si="0"/>
        <v>0</v>
      </c>
      <c r="J28" s="37">
        <f t="shared" si="1"/>
        <v>100</v>
      </c>
      <c r="K28" s="19"/>
      <c r="L28" s="36"/>
      <c r="M28" s="36" t="e">
        <f t="shared" si="2"/>
        <v>#REF!</v>
      </c>
      <c r="N28" s="37" t="e">
        <f t="shared" si="3"/>
        <v>#REF!</v>
      </c>
      <c r="O28" s="78">
        <f t="shared" si="4"/>
        <v>100</v>
      </c>
      <c r="P28" s="36">
        <f t="shared" si="5"/>
        <v>0</v>
      </c>
      <c r="Q28" s="36">
        <f t="shared" si="6"/>
        <v>100</v>
      </c>
      <c r="R28" s="21"/>
    </row>
    <row r="29" spans="1:18" ht="12.75">
      <c r="A29" s="19">
        <v>267</v>
      </c>
      <c r="B29" s="83"/>
      <c r="C29" s="20" t="s">
        <v>54</v>
      </c>
      <c r="D29" s="20" t="s">
        <v>55</v>
      </c>
      <c r="E29" s="20" t="s">
        <v>104</v>
      </c>
      <c r="F29" s="21" t="s">
        <v>180</v>
      </c>
      <c r="G29" s="75">
        <v>100</v>
      </c>
      <c r="I29" s="36">
        <f t="shared" si="0"/>
        <v>0</v>
      </c>
      <c r="J29" s="37">
        <f t="shared" si="1"/>
        <v>100</v>
      </c>
      <c r="K29" s="19"/>
      <c r="L29" s="36"/>
      <c r="M29" s="36" t="e">
        <f t="shared" si="2"/>
        <v>#REF!</v>
      </c>
      <c r="N29" s="37" t="e">
        <f t="shared" si="3"/>
        <v>#REF!</v>
      </c>
      <c r="O29" s="78">
        <f t="shared" si="4"/>
        <v>100</v>
      </c>
      <c r="P29" s="36">
        <f t="shared" si="5"/>
        <v>0</v>
      </c>
      <c r="Q29" s="36">
        <f t="shared" si="6"/>
        <v>100</v>
      </c>
      <c r="R29" s="21"/>
    </row>
    <row r="30" spans="1:17" ht="13.5" thickBot="1">
      <c r="A30" s="81"/>
      <c r="B30" s="81"/>
      <c r="C30" s="81"/>
      <c r="D30" s="81"/>
      <c r="E30" s="81"/>
      <c r="F30" s="81"/>
      <c r="G30" s="82"/>
      <c r="H30" s="82"/>
      <c r="I30" s="82"/>
      <c r="J30" s="81"/>
      <c r="K30" s="82"/>
      <c r="L30" s="82"/>
      <c r="M30" s="82"/>
      <c r="N30" s="81"/>
      <c r="O30" s="82"/>
      <c r="P30" s="82"/>
      <c r="Q30" s="81"/>
    </row>
    <row r="31" spans="1:18" ht="18.75" thickBot="1">
      <c r="A31" s="137" t="s">
        <v>53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9"/>
    </row>
    <row r="32" spans="1:18" ht="12.75">
      <c r="A32" s="19">
        <v>203</v>
      </c>
      <c r="B32" s="83"/>
      <c r="C32" s="79" t="s">
        <v>174</v>
      </c>
      <c r="D32" s="79" t="s">
        <v>55</v>
      </c>
      <c r="E32" s="20" t="s">
        <v>148</v>
      </c>
      <c r="F32" s="21" t="s">
        <v>149</v>
      </c>
      <c r="G32" s="75">
        <v>5</v>
      </c>
      <c r="H32">
        <v>35.8</v>
      </c>
      <c r="I32" s="35">
        <f>IF(H32&gt;$G$8,H32-$G$8,0)</f>
        <v>0</v>
      </c>
      <c r="J32" s="35">
        <f>IF(H32&gt;$I$8,100,IF(G32=100,100,IF(G32=150,150,G32+I32)))</f>
        <v>5</v>
      </c>
      <c r="K32" s="17"/>
      <c r="L32" s="35"/>
      <c r="M32" s="35" t="e">
        <f>IF(L32&gt;$K$8,L32-$K$8,0)</f>
        <v>#REF!</v>
      </c>
      <c r="N32" s="35" t="e">
        <f>IF(L32&gt;$M$8,100,IF(K32=100,100,IF(K32=150,150,K32+M32)))</f>
        <v>#REF!</v>
      </c>
      <c r="O32" s="87">
        <f aca="true" t="shared" si="7" ref="O32:P36">SUM(G32,K32)</f>
        <v>5</v>
      </c>
      <c r="P32" s="35">
        <f t="shared" si="7"/>
        <v>35.8</v>
      </c>
      <c r="Q32" s="36">
        <f>SUM(G32,I32)</f>
        <v>5</v>
      </c>
      <c r="R32" s="18">
        <v>1</v>
      </c>
    </row>
    <row r="33" spans="1:18" ht="12.75">
      <c r="A33" s="19">
        <v>204</v>
      </c>
      <c r="B33" s="83"/>
      <c r="C33" s="73" t="s">
        <v>132</v>
      </c>
      <c r="D33" s="73" t="s">
        <v>55</v>
      </c>
      <c r="E33" s="20" t="s">
        <v>72</v>
      </c>
      <c r="F33" s="21" t="s">
        <v>133</v>
      </c>
      <c r="G33" s="75">
        <v>5</v>
      </c>
      <c r="H33">
        <v>37.4</v>
      </c>
      <c r="I33" s="36">
        <f>IF(H33&gt;$G$8,H33-$G$8,0)</f>
        <v>0</v>
      </c>
      <c r="J33" s="37">
        <f>IF(H33&gt;$I$8,100,IF(G33=100,100,IF(G33=150,150,G33+I33)))</f>
        <v>5</v>
      </c>
      <c r="K33" s="19"/>
      <c r="L33" s="36"/>
      <c r="M33" s="36" t="e">
        <f>IF(L33&gt;$K$8,L33-$K$8,0)</f>
        <v>#REF!</v>
      </c>
      <c r="N33" s="37" t="e">
        <f>IF(L33&gt;$M$8,100,IF(K33=100,100,IF(K33=150,150,K33+M33)))</f>
        <v>#REF!</v>
      </c>
      <c r="O33" s="78">
        <f t="shared" si="7"/>
        <v>5</v>
      </c>
      <c r="P33" s="36">
        <f t="shared" si="7"/>
        <v>37.4</v>
      </c>
      <c r="Q33" s="36">
        <f>SUM(G33,I33)</f>
        <v>5</v>
      </c>
      <c r="R33" s="21">
        <v>2</v>
      </c>
    </row>
    <row r="34" spans="1:18" ht="12.75">
      <c r="A34" s="19">
        <v>205</v>
      </c>
      <c r="B34" s="83"/>
      <c r="C34" s="73" t="s">
        <v>134</v>
      </c>
      <c r="D34" s="73" t="s">
        <v>55</v>
      </c>
      <c r="E34" s="20" t="s">
        <v>104</v>
      </c>
      <c r="F34" s="21" t="s">
        <v>135</v>
      </c>
      <c r="G34" s="75">
        <v>10</v>
      </c>
      <c r="H34">
        <v>45.9</v>
      </c>
      <c r="I34" s="36">
        <f>IF(H34&gt;$G$8,H34-$G$8,0)</f>
        <v>7.899999999999999</v>
      </c>
      <c r="J34" s="37">
        <f>IF(H34&gt;$I$8,100,IF(G34=100,100,IF(G34=150,150,G34+I34)))</f>
        <v>17.9</v>
      </c>
      <c r="K34" s="19"/>
      <c r="L34" s="36"/>
      <c r="M34" s="36" t="e">
        <f>IF(L34&gt;$K$8,L34-$K$8,0)</f>
        <v>#REF!</v>
      </c>
      <c r="N34" s="37" t="e">
        <f>IF(L34&gt;$M$8,100,IF(K34=100,100,IF(K34=150,150,K34+M34)))</f>
        <v>#REF!</v>
      </c>
      <c r="O34" s="78">
        <f t="shared" si="7"/>
        <v>10</v>
      </c>
      <c r="P34" s="36">
        <f t="shared" si="7"/>
        <v>45.9</v>
      </c>
      <c r="Q34" s="36">
        <f>SUM(G34,I34)</f>
        <v>17.9</v>
      </c>
      <c r="R34" s="21">
        <v>3</v>
      </c>
    </row>
    <row r="35" spans="1:18" ht="12.75">
      <c r="A35" s="19">
        <v>202</v>
      </c>
      <c r="B35" s="83"/>
      <c r="C35" s="80" t="s">
        <v>91</v>
      </c>
      <c r="D35" s="80" t="s">
        <v>55</v>
      </c>
      <c r="E35" s="20" t="s">
        <v>72</v>
      </c>
      <c r="F35" s="21" t="s">
        <v>92</v>
      </c>
      <c r="G35" s="75">
        <v>15</v>
      </c>
      <c r="H35">
        <v>42.4</v>
      </c>
      <c r="I35" s="36">
        <f>IF(H35&gt;$G$8,H35-$G$8,0)</f>
        <v>4.399999999999999</v>
      </c>
      <c r="J35" s="37">
        <f>IF(H35&gt;$I$8,100,IF(G35=100,100,IF(G35=150,150,G35+I35)))</f>
        <v>19.4</v>
      </c>
      <c r="K35" s="19"/>
      <c r="L35" s="36"/>
      <c r="M35" s="36" t="e">
        <f>IF(L35&gt;$K$8,L35-$K$8,0)</f>
        <v>#REF!</v>
      </c>
      <c r="N35" s="37" t="e">
        <f>IF(L35&gt;$M$8,100,IF(K35=100,100,IF(K35=150,150,K35+M35)))</f>
        <v>#REF!</v>
      </c>
      <c r="O35" s="78">
        <f t="shared" si="7"/>
        <v>15</v>
      </c>
      <c r="P35" s="36">
        <f t="shared" si="7"/>
        <v>42.4</v>
      </c>
      <c r="Q35" s="36">
        <f>SUM(G35,I35)</f>
        <v>19.4</v>
      </c>
      <c r="R35" s="21">
        <v>4</v>
      </c>
    </row>
    <row r="36" spans="1:18" ht="12.75">
      <c r="A36" s="19">
        <v>201</v>
      </c>
      <c r="B36" s="20"/>
      <c r="C36" s="80" t="s">
        <v>96</v>
      </c>
      <c r="D36" s="80" t="s">
        <v>97</v>
      </c>
      <c r="E36" s="20" t="s">
        <v>98</v>
      </c>
      <c r="F36" s="21" t="s">
        <v>99</v>
      </c>
      <c r="G36" s="75">
        <v>15</v>
      </c>
      <c r="H36">
        <v>42.6</v>
      </c>
      <c r="I36" s="36">
        <f>IF(H36&gt;$G$8,H36-$G$8,0)</f>
        <v>4.600000000000001</v>
      </c>
      <c r="J36" s="37">
        <f>IF(H36&gt;$I$8,100,IF(G36=100,100,IF(G36=150,150,G36+I36)))</f>
        <v>19.6</v>
      </c>
      <c r="K36" s="19"/>
      <c r="L36" s="36"/>
      <c r="M36" s="36" t="e">
        <f>IF(L36&gt;$K$8,L36-$K$8,0)</f>
        <v>#REF!</v>
      </c>
      <c r="N36" s="37" t="e">
        <f>IF(L36&gt;$M$8,100,IF(K36=100,100,IF(K36=150,150,K36+M36)))</f>
        <v>#REF!</v>
      </c>
      <c r="O36" s="78">
        <f t="shared" si="7"/>
        <v>15</v>
      </c>
      <c r="P36" s="36">
        <f t="shared" si="7"/>
        <v>42.6</v>
      </c>
      <c r="Q36" s="36">
        <f>SUM(G36,I36)</f>
        <v>19.6</v>
      </c>
      <c r="R36" s="21">
        <v>5</v>
      </c>
    </row>
    <row r="37" spans="1:18" ht="13.5" thickBot="1">
      <c r="A37" s="81"/>
      <c r="B37" s="88"/>
      <c r="C37" s="84"/>
      <c r="D37" s="84"/>
      <c r="E37" s="84"/>
      <c r="F37" s="81"/>
      <c r="G37" s="89"/>
      <c r="H37" s="81"/>
      <c r="I37" s="82"/>
      <c r="J37" s="82"/>
      <c r="K37" s="81"/>
      <c r="L37" s="82"/>
      <c r="M37" s="82"/>
      <c r="N37" s="82"/>
      <c r="O37" s="90"/>
      <c r="P37" s="82"/>
      <c r="Q37" s="82"/>
      <c r="R37" s="81"/>
    </row>
    <row r="38" spans="1:18" ht="18.75" thickBot="1">
      <c r="A38" s="137" t="s">
        <v>125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9"/>
    </row>
    <row r="39" spans="1:18" ht="12.75">
      <c r="A39" s="19">
        <v>233</v>
      </c>
      <c r="B39" s="83"/>
      <c r="C39" s="20" t="s">
        <v>111</v>
      </c>
      <c r="D39" s="20" t="s">
        <v>55</v>
      </c>
      <c r="E39" s="20" t="s">
        <v>72</v>
      </c>
      <c r="F39" s="21" t="s">
        <v>136</v>
      </c>
      <c r="G39" s="75">
        <v>0</v>
      </c>
      <c r="H39" s="125">
        <v>36.9</v>
      </c>
      <c r="I39" s="35">
        <f aca="true" t="shared" si="8" ref="I39:I45">IF(H39&gt;$G$8,H39-$G$8,0)</f>
        <v>0</v>
      </c>
      <c r="J39" s="35">
        <f aca="true" t="shared" si="9" ref="J39:J45">IF(H39&gt;$I$8,100,IF(G39=100,100,IF(G39=150,150,G39+I39)))</f>
        <v>0</v>
      </c>
      <c r="K39" s="17"/>
      <c r="L39" s="35"/>
      <c r="M39" s="35" t="e">
        <f aca="true" t="shared" si="10" ref="M39:M45">IF(L39&gt;$K$8,L39-$K$8,0)</f>
        <v>#REF!</v>
      </c>
      <c r="N39" s="35" t="e">
        <f aca="true" t="shared" si="11" ref="N39:N45">IF(L39&gt;$M$8,100,IF(K39=100,100,IF(K39=150,150,K39+M39)))</f>
        <v>#REF!</v>
      </c>
      <c r="O39" s="87">
        <f aca="true" t="shared" si="12" ref="O39:P45">SUM(G39,K39)</f>
        <v>0</v>
      </c>
      <c r="P39" s="35">
        <f t="shared" si="12"/>
        <v>36.9</v>
      </c>
      <c r="Q39" s="36">
        <f aca="true" t="shared" si="13" ref="Q39:Q45">SUM(G39,I39)</f>
        <v>0</v>
      </c>
      <c r="R39" s="18">
        <v>1</v>
      </c>
    </row>
    <row r="40" spans="1:18" ht="12.75">
      <c r="A40" s="19">
        <v>236</v>
      </c>
      <c r="B40" s="83"/>
      <c r="C40" s="73" t="s">
        <v>111</v>
      </c>
      <c r="D40" s="73" t="s">
        <v>55</v>
      </c>
      <c r="E40" s="81" t="s">
        <v>104</v>
      </c>
      <c r="F40" s="21" t="s">
        <v>139</v>
      </c>
      <c r="G40" s="75">
        <v>0</v>
      </c>
      <c r="H40" s="125">
        <v>41.9</v>
      </c>
      <c r="I40" s="36">
        <f t="shared" si="8"/>
        <v>3.8999999999999986</v>
      </c>
      <c r="J40" s="37">
        <f t="shared" si="9"/>
        <v>3.8999999999999986</v>
      </c>
      <c r="K40" s="19"/>
      <c r="L40" s="36"/>
      <c r="M40" s="36" t="e">
        <f t="shared" si="10"/>
        <v>#REF!</v>
      </c>
      <c r="N40" s="37" t="e">
        <f t="shared" si="11"/>
        <v>#REF!</v>
      </c>
      <c r="O40" s="78">
        <f t="shared" si="12"/>
        <v>0</v>
      </c>
      <c r="P40" s="36">
        <f t="shared" si="12"/>
        <v>41.9</v>
      </c>
      <c r="Q40" s="36">
        <f t="shared" si="13"/>
        <v>3.8999999999999986</v>
      </c>
      <c r="R40" s="21">
        <v>2</v>
      </c>
    </row>
    <row r="41" spans="1:18" ht="12.75">
      <c r="A41" s="19">
        <v>231</v>
      </c>
      <c r="B41" s="20"/>
      <c r="C41" s="20" t="s">
        <v>111</v>
      </c>
      <c r="D41" s="20" t="s">
        <v>55</v>
      </c>
      <c r="E41" s="20" t="s">
        <v>104</v>
      </c>
      <c r="F41" s="21" t="s">
        <v>137</v>
      </c>
      <c r="G41" s="75">
        <v>5</v>
      </c>
      <c r="H41" s="129">
        <v>39</v>
      </c>
      <c r="I41" s="36">
        <f t="shared" si="8"/>
        <v>1</v>
      </c>
      <c r="J41" s="37">
        <f t="shared" si="9"/>
        <v>6</v>
      </c>
      <c r="K41" s="19"/>
      <c r="L41" s="36"/>
      <c r="M41" s="36" t="e">
        <f t="shared" si="10"/>
        <v>#REF!</v>
      </c>
      <c r="N41" s="37" t="e">
        <f t="shared" si="11"/>
        <v>#REF!</v>
      </c>
      <c r="O41" s="78">
        <f t="shared" si="12"/>
        <v>5</v>
      </c>
      <c r="P41" s="36">
        <f t="shared" si="12"/>
        <v>39</v>
      </c>
      <c r="Q41" s="36">
        <f t="shared" si="13"/>
        <v>6</v>
      </c>
      <c r="R41" s="21">
        <v>3</v>
      </c>
    </row>
    <row r="42" spans="1:18" ht="12.75">
      <c r="A42" s="19">
        <v>232</v>
      </c>
      <c r="B42" s="83"/>
      <c r="C42" s="79" t="s">
        <v>96</v>
      </c>
      <c r="D42" s="79" t="s">
        <v>55</v>
      </c>
      <c r="E42" s="84" t="s">
        <v>74</v>
      </c>
      <c r="F42" s="21" t="s">
        <v>110</v>
      </c>
      <c r="G42" s="75">
        <v>0</v>
      </c>
      <c r="H42" s="125">
        <v>44.1</v>
      </c>
      <c r="I42" s="36">
        <f t="shared" si="8"/>
        <v>6.100000000000001</v>
      </c>
      <c r="J42" s="37">
        <f t="shared" si="9"/>
        <v>6.100000000000001</v>
      </c>
      <c r="K42" s="19"/>
      <c r="L42" s="36"/>
      <c r="M42" s="36" t="e">
        <f t="shared" si="10"/>
        <v>#REF!</v>
      </c>
      <c r="N42" s="37" t="e">
        <f t="shared" si="11"/>
        <v>#REF!</v>
      </c>
      <c r="O42" s="78">
        <f t="shared" si="12"/>
        <v>0</v>
      </c>
      <c r="P42" s="36">
        <f t="shared" si="12"/>
        <v>44.1</v>
      </c>
      <c r="Q42" s="36">
        <f t="shared" si="13"/>
        <v>6.100000000000001</v>
      </c>
      <c r="R42" s="21">
        <v>4</v>
      </c>
    </row>
    <row r="43" spans="1:18" ht="12.75">
      <c r="A43" s="19">
        <v>234</v>
      </c>
      <c r="B43" s="83"/>
      <c r="C43" s="80" t="s">
        <v>122</v>
      </c>
      <c r="D43" s="80" t="s">
        <v>55</v>
      </c>
      <c r="E43" s="80" t="s">
        <v>107</v>
      </c>
      <c r="F43" s="21" t="s">
        <v>108</v>
      </c>
      <c r="G43" s="75">
        <v>10</v>
      </c>
      <c r="H43" s="125">
        <v>47.9</v>
      </c>
      <c r="I43" s="36">
        <f t="shared" si="8"/>
        <v>9.899999999999999</v>
      </c>
      <c r="J43" s="37">
        <f t="shared" si="9"/>
        <v>19.9</v>
      </c>
      <c r="K43" s="19"/>
      <c r="L43" s="36"/>
      <c r="M43" s="36" t="e">
        <f t="shared" si="10"/>
        <v>#REF!</v>
      </c>
      <c r="N43" s="37" t="e">
        <f t="shared" si="11"/>
        <v>#REF!</v>
      </c>
      <c r="O43" s="78">
        <f t="shared" si="12"/>
        <v>10</v>
      </c>
      <c r="P43" s="36">
        <f t="shared" si="12"/>
        <v>47.9</v>
      </c>
      <c r="Q43" s="36">
        <f t="shared" si="13"/>
        <v>19.9</v>
      </c>
      <c r="R43" s="21">
        <v>5</v>
      </c>
    </row>
    <row r="44" spans="1:18" ht="12.75">
      <c r="A44" s="19">
        <v>235</v>
      </c>
      <c r="B44" s="83"/>
      <c r="C44" s="20" t="s">
        <v>88</v>
      </c>
      <c r="D44" s="20" t="s">
        <v>55</v>
      </c>
      <c r="E44" s="20" t="s">
        <v>104</v>
      </c>
      <c r="F44" s="21" t="s">
        <v>138</v>
      </c>
      <c r="G44" s="75">
        <v>10</v>
      </c>
      <c r="H44" s="129">
        <v>49</v>
      </c>
      <c r="I44" s="36">
        <f t="shared" si="8"/>
        <v>11</v>
      </c>
      <c r="J44" s="37">
        <f t="shared" si="9"/>
        <v>21</v>
      </c>
      <c r="K44" s="19"/>
      <c r="L44" s="36"/>
      <c r="M44" s="36" t="e">
        <f t="shared" si="10"/>
        <v>#REF!</v>
      </c>
      <c r="N44" s="37" t="e">
        <f t="shared" si="11"/>
        <v>#REF!</v>
      </c>
      <c r="O44" s="78">
        <f t="shared" si="12"/>
        <v>10</v>
      </c>
      <c r="P44" s="36">
        <f t="shared" si="12"/>
        <v>49</v>
      </c>
      <c r="Q44" s="36">
        <f t="shared" si="13"/>
        <v>21</v>
      </c>
      <c r="R44" s="21">
        <v>6</v>
      </c>
    </row>
    <row r="45" spans="1:18" ht="12.75">
      <c r="A45" s="19">
        <v>237</v>
      </c>
      <c r="B45" s="83"/>
      <c r="C45" s="79" t="s">
        <v>113</v>
      </c>
      <c r="D45" s="79" t="s">
        <v>55</v>
      </c>
      <c r="E45" s="84" t="s">
        <v>104</v>
      </c>
      <c r="F45" s="21" t="s">
        <v>114</v>
      </c>
      <c r="G45" s="75">
        <v>100</v>
      </c>
      <c r="I45" s="36">
        <f t="shared" si="8"/>
        <v>0</v>
      </c>
      <c r="J45" s="37">
        <f t="shared" si="9"/>
        <v>100</v>
      </c>
      <c r="K45" s="19"/>
      <c r="L45" s="36"/>
      <c r="M45" s="36" t="e">
        <f t="shared" si="10"/>
        <v>#REF!</v>
      </c>
      <c r="N45" s="37" t="e">
        <f t="shared" si="11"/>
        <v>#REF!</v>
      </c>
      <c r="O45" s="78">
        <f t="shared" si="12"/>
        <v>100</v>
      </c>
      <c r="P45" s="36">
        <f t="shared" si="12"/>
        <v>0</v>
      </c>
      <c r="Q45" s="36">
        <f t="shared" si="13"/>
        <v>100</v>
      </c>
      <c r="R45" s="122" t="s">
        <v>186</v>
      </c>
    </row>
    <row r="46" ht="13.5" thickBot="1"/>
    <row r="47" spans="1:18" ht="18.75" thickBot="1">
      <c r="A47" s="137" t="s">
        <v>126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9"/>
    </row>
    <row r="48" spans="1:18" ht="12.75">
      <c r="A48" s="19">
        <v>261</v>
      </c>
      <c r="B48" s="20"/>
      <c r="C48" s="20" t="s">
        <v>88</v>
      </c>
      <c r="D48" s="20" t="s">
        <v>55</v>
      </c>
      <c r="E48" s="74" t="s">
        <v>104</v>
      </c>
      <c r="F48" s="18" t="s">
        <v>89</v>
      </c>
      <c r="G48" s="75">
        <v>100</v>
      </c>
      <c r="I48" s="35">
        <f aca="true" t="shared" si="14" ref="I48:I54">IF(H48&gt;$G$8,H48-$G$8,0)</f>
        <v>0</v>
      </c>
      <c r="J48" s="35">
        <f aca="true" t="shared" si="15" ref="J48:J53">IF(H48&gt;$I$8,100,IF(G48=100,100,IF(G48=150,150,G48+I48)))</f>
        <v>100</v>
      </c>
      <c r="K48" s="17"/>
      <c r="L48" s="35"/>
      <c r="M48" s="35" t="e">
        <f aca="true" t="shared" si="16" ref="M48:M54">IF(L48&gt;$K$8,L48-$K$8,0)</f>
        <v>#REF!</v>
      </c>
      <c r="N48" s="35" t="e">
        <f aca="true" t="shared" si="17" ref="N48:N53">IF(L48&gt;$M$8,100,IF(K48=100,100,IF(K48=150,150,K48+M48)))</f>
        <v>#REF!</v>
      </c>
      <c r="O48" s="87">
        <f aca="true" t="shared" si="18" ref="O48:O53">SUM(G48,K48)</f>
        <v>100</v>
      </c>
      <c r="P48" s="35">
        <f aca="true" t="shared" si="19" ref="P48:P53">SUM(H48,L48)</f>
        <v>0</v>
      </c>
      <c r="Q48" s="36">
        <f aca="true" t="shared" si="20" ref="Q48:Q53">SUM(G48,I48)</f>
        <v>100</v>
      </c>
      <c r="R48" s="18"/>
    </row>
    <row r="49" spans="1:18" ht="12.75">
      <c r="A49" s="19">
        <v>262</v>
      </c>
      <c r="B49" s="83"/>
      <c r="C49" s="79" t="s">
        <v>116</v>
      </c>
      <c r="D49" s="79" t="s">
        <v>55</v>
      </c>
      <c r="E49" s="84" t="s">
        <v>104</v>
      </c>
      <c r="F49" s="21" t="s">
        <v>118</v>
      </c>
      <c r="G49" s="75">
        <v>5</v>
      </c>
      <c r="H49">
        <v>43.2</v>
      </c>
      <c r="I49" s="36">
        <f t="shared" si="14"/>
        <v>5.200000000000003</v>
      </c>
      <c r="J49" s="37">
        <f t="shared" si="15"/>
        <v>10.200000000000003</v>
      </c>
      <c r="K49" s="19"/>
      <c r="L49" s="36"/>
      <c r="M49" s="36" t="e">
        <f t="shared" si="16"/>
        <v>#REF!</v>
      </c>
      <c r="N49" s="37" t="e">
        <f t="shared" si="17"/>
        <v>#REF!</v>
      </c>
      <c r="O49" s="78">
        <f t="shared" si="18"/>
        <v>5</v>
      </c>
      <c r="P49" s="36">
        <f t="shared" si="19"/>
        <v>43.2</v>
      </c>
      <c r="Q49" s="36">
        <f t="shared" si="20"/>
        <v>10.200000000000003</v>
      </c>
      <c r="R49" s="21"/>
    </row>
    <row r="50" spans="1:18" ht="12.75">
      <c r="A50" s="19">
        <v>263</v>
      </c>
      <c r="B50" s="83"/>
      <c r="C50" s="79" t="s">
        <v>134</v>
      </c>
      <c r="D50" s="79" t="s">
        <v>55</v>
      </c>
      <c r="E50" s="84" t="s">
        <v>104</v>
      </c>
      <c r="F50" s="21" t="s">
        <v>82</v>
      </c>
      <c r="G50" s="75">
        <v>5</v>
      </c>
      <c r="H50">
        <v>41.2</v>
      </c>
      <c r="I50" s="36">
        <f t="shared" si="14"/>
        <v>3.200000000000003</v>
      </c>
      <c r="J50" s="37">
        <f t="shared" si="15"/>
        <v>8.200000000000003</v>
      </c>
      <c r="K50" s="19"/>
      <c r="L50" s="36"/>
      <c r="M50" s="36" t="e">
        <f t="shared" si="16"/>
        <v>#REF!</v>
      </c>
      <c r="N50" s="37" t="e">
        <f t="shared" si="17"/>
        <v>#REF!</v>
      </c>
      <c r="O50" s="78">
        <f t="shared" si="18"/>
        <v>5</v>
      </c>
      <c r="P50" s="36">
        <f t="shared" si="19"/>
        <v>41.2</v>
      </c>
      <c r="Q50" s="36">
        <f t="shared" si="20"/>
        <v>8.200000000000003</v>
      </c>
      <c r="R50" s="21"/>
    </row>
    <row r="51" spans="1:18" ht="12.75">
      <c r="A51" s="19">
        <v>264</v>
      </c>
      <c r="B51" s="83"/>
      <c r="C51" s="79" t="s">
        <v>122</v>
      </c>
      <c r="D51" s="79" t="s">
        <v>55</v>
      </c>
      <c r="E51" s="84" t="s">
        <v>107</v>
      </c>
      <c r="F51" s="21" t="s">
        <v>123</v>
      </c>
      <c r="G51" s="75">
        <v>5</v>
      </c>
      <c r="H51">
        <v>42.5</v>
      </c>
      <c r="I51" s="36">
        <f t="shared" si="14"/>
        <v>4.5</v>
      </c>
      <c r="J51" s="37">
        <f t="shared" si="15"/>
        <v>9.5</v>
      </c>
      <c r="K51" s="19"/>
      <c r="L51" s="36"/>
      <c r="M51" s="36" t="e">
        <f t="shared" si="16"/>
        <v>#REF!</v>
      </c>
      <c r="N51" s="37" t="e">
        <f t="shared" si="17"/>
        <v>#REF!</v>
      </c>
      <c r="O51" s="78">
        <f t="shared" si="18"/>
        <v>5</v>
      </c>
      <c r="P51" s="36">
        <f t="shared" si="19"/>
        <v>42.5</v>
      </c>
      <c r="Q51" s="36">
        <f t="shared" si="20"/>
        <v>9.5</v>
      </c>
      <c r="R51" s="21"/>
    </row>
    <row r="52" spans="1:18" ht="12.75">
      <c r="A52" s="19">
        <v>265</v>
      </c>
      <c r="B52" s="83"/>
      <c r="C52" s="20" t="s">
        <v>132</v>
      </c>
      <c r="D52" s="20" t="s">
        <v>55</v>
      </c>
      <c r="E52" s="20" t="s">
        <v>140</v>
      </c>
      <c r="F52" s="21" t="s">
        <v>141</v>
      </c>
      <c r="G52" s="75">
        <v>100</v>
      </c>
      <c r="I52" s="36">
        <f t="shared" si="14"/>
        <v>0</v>
      </c>
      <c r="J52" s="37">
        <f t="shared" si="15"/>
        <v>100</v>
      </c>
      <c r="K52" s="19"/>
      <c r="L52" s="36"/>
      <c r="M52" s="36" t="e">
        <f t="shared" si="16"/>
        <v>#REF!</v>
      </c>
      <c r="N52" s="37" t="e">
        <f t="shared" si="17"/>
        <v>#REF!</v>
      </c>
      <c r="O52" s="78">
        <f t="shared" si="18"/>
        <v>100</v>
      </c>
      <c r="P52" s="36">
        <f t="shared" si="19"/>
        <v>0</v>
      </c>
      <c r="Q52" s="36">
        <f t="shared" si="20"/>
        <v>100</v>
      </c>
      <c r="R52" s="21"/>
    </row>
    <row r="53" spans="1:18" ht="12.75">
      <c r="A53" s="19">
        <v>266</v>
      </c>
      <c r="B53" s="83"/>
      <c r="C53" s="20" t="s">
        <v>111</v>
      </c>
      <c r="D53" s="20" t="s">
        <v>55</v>
      </c>
      <c r="E53" s="20" t="s">
        <v>104</v>
      </c>
      <c r="F53" s="21" t="s">
        <v>142</v>
      </c>
      <c r="G53" s="75">
        <v>100</v>
      </c>
      <c r="I53" s="36">
        <f t="shared" si="14"/>
        <v>0</v>
      </c>
      <c r="J53" s="37">
        <f t="shared" si="15"/>
        <v>100</v>
      </c>
      <c r="K53" s="19"/>
      <c r="L53" s="36"/>
      <c r="M53" s="36" t="e">
        <f t="shared" si="16"/>
        <v>#REF!</v>
      </c>
      <c r="N53" s="37" t="e">
        <f t="shared" si="17"/>
        <v>#REF!</v>
      </c>
      <c r="O53" s="78">
        <f t="shared" si="18"/>
        <v>100</v>
      </c>
      <c r="P53" s="36">
        <f t="shared" si="19"/>
        <v>0</v>
      </c>
      <c r="Q53" s="36">
        <f t="shared" si="20"/>
        <v>100</v>
      </c>
      <c r="R53" s="21"/>
    </row>
    <row r="54" spans="1:18" ht="12.75">
      <c r="A54" s="19">
        <v>267</v>
      </c>
      <c r="B54" s="83"/>
      <c r="C54" s="20" t="s">
        <v>54</v>
      </c>
      <c r="D54" s="20" t="s">
        <v>55</v>
      </c>
      <c r="E54" s="20" t="s">
        <v>104</v>
      </c>
      <c r="F54" s="21" t="s">
        <v>180</v>
      </c>
      <c r="G54" s="75">
        <v>100</v>
      </c>
      <c r="I54" s="36">
        <f t="shared" si="14"/>
        <v>0</v>
      </c>
      <c r="J54" s="37">
        <f>IF(H54&gt;$I$8,100,IF(G54=100,100,IF(G54=150,150,G54+I54)))</f>
        <v>100</v>
      </c>
      <c r="K54" s="19"/>
      <c r="L54" s="36"/>
      <c r="M54" s="36" t="e">
        <f t="shared" si="16"/>
        <v>#REF!</v>
      </c>
      <c r="N54" s="37" t="e">
        <f>IF(L54&gt;$M$8,100,IF(K54=100,100,IF(K54=150,150,K54+M54)))</f>
        <v>#REF!</v>
      </c>
      <c r="O54" s="78">
        <f>SUM(G54,K54)</f>
        <v>100</v>
      </c>
      <c r="P54" s="36">
        <f>SUM(H54,L54)</f>
        <v>0</v>
      </c>
      <c r="Q54" s="36">
        <f>SUM(G54,I54)</f>
        <v>100</v>
      </c>
      <c r="R54" s="21"/>
    </row>
  </sheetData>
  <mergeCells count="4">
    <mergeCell ref="A10:R10"/>
    <mergeCell ref="A31:R31"/>
    <mergeCell ref="A38:R38"/>
    <mergeCell ref="A47:R4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57"/>
  <sheetViews>
    <sheetView zoomScale="94" zoomScaleNormal="94" workbookViewId="0" topLeftCell="D22">
      <selection activeCell="O8" sqref="O8"/>
    </sheetView>
  </sheetViews>
  <sheetFormatPr defaultColWidth="9.00390625" defaultRowHeight="12.75"/>
  <cols>
    <col min="1" max="1" width="5.375" style="0" hidden="1" customWidth="1"/>
    <col min="2" max="2" width="12.125" style="0" hidden="1" customWidth="1"/>
    <col min="3" max="3" width="10.375" style="0" hidden="1" customWidth="1"/>
    <col min="4" max="4" width="13.75390625" style="0" bestFit="1" customWidth="1"/>
    <col min="5" max="5" width="11.25390625" style="0" bestFit="1" customWidth="1"/>
    <col min="6" max="6" width="5.25390625" style="0" customWidth="1"/>
    <col min="7" max="7" width="4.125" style="0" customWidth="1"/>
    <col min="8" max="8" width="5.625" style="0" customWidth="1"/>
    <col min="9" max="9" width="4.875" style="0" customWidth="1"/>
    <col min="10" max="10" width="4.375" style="0" customWidth="1"/>
    <col min="11" max="11" width="4.125" style="0" customWidth="1"/>
    <col min="12" max="12" width="4.375" style="0" customWidth="1"/>
    <col min="13" max="13" width="4.875" style="0" customWidth="1"/>
    <col min="14" max="14" width="4.375" style="0" customWidth="1"/>
    <col min="16" max="16" width="4.125" style="0" customWidth="1"/>
    <col min="17" max="17" width="4.625" style="0" customWidth="1"/>
    <col min="18" max="18" width="4.375" style="0" customWidth="1"/>
    <col min="19" max="19" width="4.625" style="0" customWidth="1"/>
    <col min="20" max="20" width="3.75390625" style="0" customWidth="1"/>
    <col min="21" max="21" width="4.625" style="0" customWidth="1"/>
    <col min="22" max="22" width="4.125" style="0" customWidth="1"/>
    <col min="23" max="23" width="4.625" style="0" customWidth="1"/>
    <col min="24" max="24" width="4.125" style="0" customWidth="1"/>
  </cols>
  <sheetData>
    <row r="1" spans="1:13" ht="18">
      <c r="A1" s="3" t="s">
        <v>7</v>
      </c>
      <c r="B1" s="4"/>
      <c r="C1" s="4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8">
      <c r="A2" s="9"/>
      <c r="B2" s="9"/>
      <c r="C2" s="9"/>
      <c r="D2" s="45"/>
      <c r="E2" s="45"/>
      <c r="F2" s="42"/>
      <c r="G2" s="42"/>
      <c r="H2" s="42"/>
      <c r="I2" s="42"/>
      <c r="J2" s="42"/>
      <c r="K2" s="42"/>
      <c r="L2" s="12" t="s">
        <v>38</v>
      </c>
      <c r="M2" s="9"/>
    </row>
    <row r="3" spans="1:13" ht="18">
      <c r="A3" s="68"/>
      <c r="B3" s="69"/>
      <c r="C3" s="45"/>
      <c r="D3" s="42" t="s">
        <v>40</v>
      </c>
      <c r="E3" s="42"/>
      <c r="F3" s="47"/>
      <c r="G3" s="42"/>
      <c r="H3" s="42"/>
      <c r="I3" s="42"/>
      <c r="J3" s="42"/>
      <c r="K3" s="42"/>
      <c r="L3" s="12" t="s">
        <v>39</v>
      </c>
      <c r="M3" s="9"/>
    </row>
    <row r="4" spans="1:24" ht="18" customHeight="1" thickBot="1">
      <c r="A4" s="13"/>
      <c r="B4" s="11"/>
      <c r="C4" s="11"/>
      <c r="D4" s="140" t="s">
        <v>48</v>
      </c>
      <c r="E4" s="140"/>
      <c r="F4" s="140"/>
      <c r="G4" s="140"/>
      <c r="H4" s="140"/>
      <c r="I4" s="140"/>
      <c r="J4" s="140"/>
      <c r="K4" s="140"/>
      <c r="L4" s="140"/>
      <c r="M4" s="140"/>
      <c r="O4" s="140" t="s">
        <v>49</v>
      </c>
      <c r="P4" s="140"/>
      <c r="Q4" s="140"/>
      <c r="R4" s="140"/>
      <c r="S4" s="140"/>
      <c r="T4" s="140"/>
      <c r="U4" s="140"/>
      <c r="V4" s="140"/>
      <c r="W4" s="140"/>
      <c r="X4" s="140"/>
    </row>
    <row r="5" spans="1:24" ht="87" customHeight="1" thickBot="1">
      <c r="A5" s="14" t="s">
        <v>17</v>
      </c>
      <c r="B5" s="15" t="s">
        <v>18</v>
      </c>
      <c r="C5" s="15" t="s">
        <v>27</v>
      </c>
      <c r="D5" s="15" t="s">
        <v>19</v>
      </c>
      <c r="E5" s="16" t="s">
        <v>20</v>
      </c>
      <c r="F5" s="27" t="s">
        <v>42</v>
      </c>
      <c r="G5" s="25" t="s">
        <v>43</v>
      </c>
      <c r="H5" s="25" t="s">
        <v>44</v>
      </c>
      <c r="I5" s="25" t="s">
        <v>45</v>
      </c>
      <c r="J5" s="25" t="s">
        <v>46</v>
      </c>
      <c r="K5" s="70" t="s">
        <v>47</v>
      </c>
      <c r="L5" s="27" t="s">
        <v>41</v>
      </c>
      <c r="M5" s="49" t="s">
        <v>26</v>
      </c>
      <c r="O5" s="141" t="s">
        <v>50</v>
      </c>
      <c r="P5" s="142"/>
      <c r="Q5" s="27" t="s">
        <v>42</v>
      </c>
      <c r="R5" s="25" t="s">
        <v>43</v>
      </c>
      <c r="S5" s="25" t="s">
        <v>44</v>
      </c>
      <c r="T5" s="25" t="s">
        <v>45</v>
      </c>
      <c r="U5" s="25" t="s">
        <v>46</v>
      </c>
      <c r="V5" s="70" t="s">
        <v>47</v>
      </c>
      <c r="W5" s="27" t="s">
        <v>41</v>
      </c>
      <c r="X5" s="49" t="s">
        <v>26</v>
      </c>
    </row>
    <row r="6" spans="1:24" ht="15" customHeight="1">
      <c r="A6" s="19"/>
      <c r="B6" s="20"/>
      <c r="C6" s="20"/>
      <c r="D6" s="106" t="s">
        <v>72</v>
      </c>
      <c r="E6" s="107" t="s">
        <v>136</v>
      </c>
      <c r="F6" s="93">
        <v>60</v>
      </c>
      <c r="G6" s="93"/>
      <c r="H6" s="97"/>
      <c r="I6" s="97">
        <v>60</v>
      </c>
      <c r="J6" s="95"/>
      <c r="K6" s="132">
        <v>120</v>
      </c>
      <c r="L6" s="96">
        <f aca="true" t="shared" si="0" ref="L6:L37">SUM(F6:K6)</f>
        <v>240</v>
      </c>
      <c r="M6" s="133">
        <v>1</v>
      </c>
      <c r="O6" s="117" t="s">
        <v>164</v>
      </c>
      <c r="P6" s="89"/>
      <c r="Q6" s="110">
        <v>2</v>
      </c>
      <c r="R6" s="110">
        <v>3</v>
      </c>
      <c r="S6" s="110">
        <v>3</v>
      </c>
      <c r="T6" s="111"/>
      <c r="U6" s="20">
        <v>2</v>
      </c>
      <c r="V6" s="135">
        <v>6</v>
      </c>
      <c r="W6" s="112">
        <f aca="true" t="shared" si="1" ref="W6:W14">SUM(Q6:V6)</f>
        <v>16</v>
      </c>
      <c r="X6" s="126">
        <v>1</v>
      </c>
    </row>
    <row r="7" spans="1:24" ht="16.5" customHeight="1">
      <c r="A7" s="19"/>
      <c r="B7" s="20"/>
      <c r="C7" s="20"/>
      <c r="D7" s="108" t="s">
        <v>140</v>
      </c>
      <c r="E7" s="107" t="s">
        <v>141</v>
      </c>
      <c r="F7" s="93"/>
      <c r="G7" s="93">
        <v>45</v>
      </c>
      <c r="H7" s="94">
        <v>60</v>
      </c>
      <c r="I7" s="94"/>
      <c r="J7" s="97">
        <v>60</v>
      </c>
      <c r="K7" s="98"/>
      <c r="L7" s="99">
        <f t="shared" si="0"/>
        <v>165</v>
      </c>
      <c r="M7" s="134">
        <v>2</v>
      </c>
      <c r="O7" s="118" t="s">
        <v>165</v>
      </c>
      <c r="P7" s="113"/>
      <c r="Q7" s="110">
        <v>3</v>
      </c>
      <c r="R7" s="110">
        <v>2</v>
      </c>
      <c r="S7" s="110"/>
      <c r="T7" s="111"/>
      <c r="U7" s="20"/>
      <c r="V7" s="135">
        <v>4</v>
      </c>
      <c r="W7" s="112">
        <f t="shared" si="1"/>
        <v>9</v>
      </c>
      <c r="X7" s="124">
        <v>2</v>
      </c>
    </row>
    <row r="8" spans="1:24" ht="12.75" customHeight="1">
      <c r="A8" s="19"/>
      <c r="B8" s="20"/>
      <c r="C8" s="20"/>
      <c r="D8" s="108" t="s">
        <v>72</v>
      </c>
      <c r="E8" s="107" t="s">
        <v>133</v>
      </c>
      <c r="F8" s="93"/>
      <c r="G8" s="93">
        <v>60</v>
      </c>
      <c r="H8" s="97">
        <v>40</v>
      </c>
      <c r="I8" s="97"/>
      <c r="J8" s="97"/>
      <c r="K8" s="128">
        <v>60</v>
      </c>
      <c r="L8" s="99">
        <f t="shared" si="0"/>
        <v>160</v>
      </c>
      <c r="M8" s="134">
        <v>3</v>
      </c>
      <c r="O8" s="118" t="s">
        <v>166</v>
      </c>
      <c r="P8" s="89"/>
      <c r="Q8" s="110">
        <v>1</v>
      </c>
      <c r="R8" s="110"/>
      <c r="S8" s="110"/>
      <c r="T8" s="111">
        <v>1</v>
      </c>
      <c r="U8" s="20">
        <v>3</v>
      </c>
      <c r="V8" s="135"/>
      <c r="W8" s="112">
        <f t="shared" si="1"/>
        <v>5</v>
      </c>
      <c r="X8" s="124">
        <v>3</v>
      </c>
    </row>
    <row r="9" spans="1:24" ht="12.75" customHeight="1">
      <c r="A9" s="19"/>
      <c r="B9" s="20"/>
      <c r="C9" s="20"/>
      <c r="D9" s="108" t="s">
        <v>104</v>
      </c>
      <c r="E9" s="107" t="s">
        <v>144</v>
      </c>
      <c r="F9" s="93">
        <v>20</v>
      </c>
      <c r="G9" s="93"/>
      <c r="H9" s="97"/>
      <c r="I9" s="97">
        <v>20</v>
      </c>
      <c r="J9" s="97"/>
      <c r="K9" s="128">
        <v>100</v>
      </c>
      <c r="L9" s="99">
        <f t="shared" si="0"/>
        <v>140</v>
      </c>
      <c r="M9" s="134">
        <v>4</v>
      </c>
      <c r="O9" s="118" t="s">
        <v>168</v>
      </c>
      <c r="P9" s="75"/>
      <c r="Q9" s="136"/>
      <c r="R9" s="110"/>
      <c r="S9" s="110">
        <v>2</v>
      </c>
      <c r="T9" s="79"/>
      <c r="U9" s="20"/>
      <c r="V9" s="135">
        <v>2</v>
      </c>
      <c r="W9" s="112">
        <f t="shared" si="1"/>
        <v>4</v>
      </c>
      <c r="X9" s="21"/>
    </row>
    <row r="10" spans="1:24" ht="12.75" customHeight="1">
      <c r="A10" s="19"/>
      <c r="B10" s="20"/>
      <c r="C10" s="20"/>
      <c r="D10" s="108" t="s">
        <v>104</v>
      </c>
      <c r="E10" s="107" t="s">
        <v>137</v>
      </c>
      <c r="F10" s="93"/>
      <c r="G10" s="93">
        <v>45</v>
      </c>
      <c r="H10" s="97"/>
      <c r="I10" s="97"/>
      <c r="J10" s="97">
        <v>50</v>
      </c>
      <c r="K10" s="128">
        <v>40</v>
      </c>
      <c r="L10" s="99">
        <f t="shared" si="0"/>
        <v>135</v>
      </c>
      <c r="M10" s="134">
        <v>5</v>
      </c>
      <c r="O10" s="118" t="s">
        <v>167</v>
      </c>
      <c r="P10" s="89"/>
      <c r="Q10" s="80"/>
      <c r="R10" s="110"/>
      <c r="S10" s="110"/>
      <c r="T10" s="111">
        <v>3</v>
      </c>
      <c r="U10" s="20"/>
      <c r="V10" s="135"/>
      <c r="W10" s="112">
        <f t="shared" si="1"/>
        <v>3</v>
      </c>
      <c r="X10" s="21"/>
    </row>
    <row r="11" spans="1:24" ht="12.75" customHeight="1">
      <c r="A11" s="19"/>
      <c r="B11" s="20"/>
      <c r="C11" s="20"/>
      <c r="D11" s="108" t="s">
        <v>104</v>
      </c>
      <c r="E11" s="109" t="s">
        <v>142</v>
      </c>
      <c r="F11" s="101">
        <v>50</v>
      </c>
      <c r="G11" s="101">
        <v>20</v>
      </c>
      <c r="H11" s="131">
        <v>20</v>
      </c>
      <c r="I11" s="131">
        <v>10</v>
      </c>
      <c r="J11" s="97">
        <v>30</v>
      </c>
      <c r="K11" s="98"/>
      <c r="L11" s="99">
        <f t="shared" si="0"/>
        <v>130</v>
      </c>
      <c r="M11" s="134">
        <v>6</v>
      </c>
      <c r="O11" s="118" t="s">
        <v>169</v>
      </c>
      <c r="P11" s="89"/>
      <c r="Q11" s="110"/>
      <c r="R11" s="110"/>
      <c r="S11" s="110"/>
      <c r="T11" s="114">
        <v>2</v>
      </c>
      <c r="U11" s="20"/>
      <c r="V11" s="135"/>
      <c r="W11" s="112">
        <f t="shared" si="1"/>
        <v>2</v>
      </c>
      <c r="X11" s="21"/>
    </row>
    <row r="12" spans="1:24" ht="12.75" customHeight="1">
      <c r="A12" s="19"/>
      <c r="B12" s="20"/>
      <c r="C12" s="20"/>
      <c r="D12" s="108" t="s">
        <v>104</v>
      </c>
      <c r="E12" s="107" t="s">
        <v>138</v>
      </c>
      <c r="F12" s="93"/>
      <c r="G12" s="93"/>
      <c r="H12" s="97">
        <v>50</v>
      </c>
      <c r="I12" s="97">
        <v>40</v>
      </c>
      <c r="J12" s="97">
        <v>40</v>
      </c>
      <c r="K12" s="98"/>
      <c r="L12" s="99">
        <f t="shared" si="0"/>
        <v>130</v>
      </c>
      <c r="M12" s="134">
        <v>6</v>
      </c>
      <c r="O12" s="118" t="s">
        <v>170</v>
      </c>
      <c r="P12" s="89"/>
      <c r="Q12" s="115"/>
      <c r="R12" s="110">
        <v>1</v>
      </c>
      <c r="S12" s="110"/>
      <c r="T12" s="111"/>
      <c r="U12" s="20"/>
      <c r="V12" s="135"/>
      <c r="W12" s="112">
        <f t="shared" si="1"/>
        <v>1</v>
      </c>
      <c r="X12" s="21"/>
    </row>
    <row r="13" spans="1:24" ht="12.75" customHeight="1">
      <c r="A13" s="19"/>
      <c r="B13" s="20"/>
      <c r="C13" s="20"/>
      <c r="D13" s="108" t="s">
        <v>148</v>
      </c>
      <c r="E13" s="107" t="s">
        <v>149</v>
      </c>
      <c r="F13" s="93">
        <v>9</v>
      </c>
      <c r="G13" s="93">
        <v>9</v>
      </c>
      <c r="H13" s="97"/>
      <c r="I13" s="97"/>
      <c r="J13" s="94"/>
      <c r="K13" s="128">
        <v>80</v>
      </c>
      <c r="L13" s="99">
        <f t="shared" si="0"/>
        <v>98</v>
      </c>
      <c r="M13" s="100"/>
      <c r="O13" s="118" t="s">
        <v>171</v>
      </c>
      <c r="P13" s="89"/>
      <c r="Q13" s="115"/>
      <c r="R13" s="115"/>
      <c r="S13" s="116">
        <v>1</v>
      </c>
      <c r="T13" s="111"/>
      <c r="U13" s="20"/>
      <c r="V13" s="135"/>
      <c r="W13" s="112">
        <f t="shared" si="1"/>
        <v>1</v>
      </c>
      <c r="X13" s="21"/>
    </row>
    <row r="14" spans="1:24" ht="12.75" customHeight="1">
      <c r="A14" s="19"/>
      <c r="B14" s="20"/>
      <c r="C14" s="20"/>
      <c r="D14" s="108" t="s">
        <v>104</v>
      </c>
      <c r="E14" s="107" t="s">
        <v>135</v>
      </c>
      <c r="F14" s="93"/>
      <c r="G14" s="93">
        <v>30</v>
      </c>
      <c r="H14" s="97">
        <v>30</v>
      </c>
      <c r="I14" s="97">
        <v>30</v>
      </c>
      <c r="J14" s="97"/>
      <c r="K14" s="128"/>
      <c r="L14" s="99">
        <f t="shared" si="0"/>
        <v>90</v>
      </c>
      <c r="M14" s="100"/>
      <c r="O14" s="118" t="s">
        <v>172</v>
      </c>
      <c r="P14" s="89"/>
      <c r="Q14" s="115"/>
      <c r="R14" s="115"/>
      <c r="S14" s="116"/>
      <c r="T14" s="111"/>
      <c r="U14" s="20">
        <v>1</v>
      </c>
      <c r="V14" s="135"/>
      <c r="W14" s="112">
        <f t="shared" si="1"/>
        <v>1</v>
      </c>
      <c r="X14" s="21"/>
    </row>
    <row r="15" spans="1:13" ht="12.75" customHeight="1">
      <c r="A15" s="19"/>
      <c r="B15" s="20"/>
      <c r="C15" s="20"/>
      <c r="D15" s="108" t="s">
        <v>104</v>
      </c>
      <c r="E15" s="107" t="s">
        <v>114</v>
      </c>
      <c r="F15" s="93">
        <v>41</v>
      </c>
      <c r="G15" s="93"/>
      <c r="H15" s="97"/>
      <c r="I15" s="97"/>
      <c r="J15" s="97">
        <v>16</v>
      </c>
      <c r="K15" s="128"/>
      <c r="L15" s="99">
        <f t="shared" si="0"/>
        <v>57</v>
      </c>
      <c r="M15" s="100"/>
    </row>
    <row r="16" spans="1:13" ht="12.75" customHeight="1">
      <c r="A16" s="19"/>
      <c r="B16" s="20"/>
      <c r="C16" s="20"/>
      <c r="D16" s="108" t="s">
        <v>140</v>
      </c>
      <c r="E16" s="107" t="s">
        <v>143</v>
      </c>
      <c r="F16" s="93"/>
      <c r="G16" s="93"/>
      <c r="H16" s="97"/>
      <c r="I16" s="97">
        <v>53</v>
      </c>
      <c r="J16" s="94"/>
      <c r="K16" s="128"/>
      <c r="L16" s="99">
        <f t="shared" si="0"/>
        <v>53</v>
      </c>
      <c r="M16" s="100"/>
    </row>
    <row r="17" spans="1:13" ht="12.75" customHeight="1">
      <c r="A17" s="19"/>
      <c r="B17" s="20"/>
      <c r="C17" s="20"/>
      <c r="D17" s="108" t="s">
        <v>72</v>
      </c>
      <c r="E17" s="107" t="s">
        <v>73</v>
      </c>
      <c r="F17" s="94"/>
      <c r="G17" s="94"/>
      <c r="H17" s="94"/>
      <c r="I17" s="94">
        <v>2</v>
      </c>
      <c r="J17" s="94">
        <v>31</v>
      </c>
      <c r="K17" s="128">
        <v>6</v>
      </c>
      <c r="L17" s="99">
        <f t="shared" si="0"/>
        <v>39</v>
      </c>
      <c r="M17" s="100"/>
    </row>
    <row r="18" spans="1:13" ht="12.75" customHeight="1">
      <c r="A18" s="19"/>
      <c r="B18" s="20"/>
      <c r="C18" s="20"/>
      <c r="D18" s="108" t="s">
        <v>107</v>
      </c>
      <c r="E18" s="107" t="s">
        <v>123</v>
      </c>
      <c r="F18" s="93"/>
      <c r="G18" s="93">
        <v>19</v>
      </c>
      <c r="H18" s="97"/>
      <c r="I18" s="97"/>
      <c r="J18" s="97"/>
      <c r="K18" s="128">
        <v>18</v>
      </c>
      <c r="L18" s="99">
        <f t="shared" si="0"/>
        <v>37</v>
      </c>
      <c r="M18" s="100"/>
    </row>
    <row r="19" spans="2:13" ht="12.75" customHeight="1">
      <c r="B19" s="20"/>
      <c r="C19" s="20"/>
      <c r="D19" s="108" t="s">
        <v>145</v>
      </c>
      <c r="E19" s="107" t="s">
        <v>146</v>
      </c>
      <c r="F19" s="93">
        <v>35</v>
      </c>
      <c r="G19" s="93"/>
      <c r="H19" s="97"/>
      <c r="I19" s="97"/>
      <c r="J19" s="94"/>
      <c r="K19" s="128"/>
      <c r="L19" s="99">
        <f t="shared" si="0"/>
        <v>35</v>
      </c>
      <c r="M19" s="100"/>
    </row>
    <row r="20" spans="2:13" ht="12.75" customHeight="1">
      <c r="B20" s="20"/>
      <c r="C20" s="20"/>
      <c r="D20" s="108" t="s">
        <v>74</v>
      </c>
      <c r="E20" s="107" t="s">
        <v>110</v>
      </c>
      <c r="F20" s="93"/>
      <c r="G20" s="93">
        <v>6</v>
      </c>
      <c r="H20" s="97"/>
      <c r="I20" s="97">
        <v>6</v>
      </c>
      <c r="J20" s="97"/>
      <c r="K20" s="128">
        <v>20</v>
      </c>
      <c r="L20" s="99">
        <f t="shared" si="0"/>
        <v>32</v>
      </c>
      <c r="M20" s="100"/>
    </row>
    <row r="21" spans="2:13" ht="12.75" customHeight="1">
      <c r="B21" s="20"/>
      <c r="C21" s="20"/>
      <c r="D21" s="108" t="s">
        <v>147</v>
      </c>
      <c r="E21" s="107" t="s">
        <v>102</v>
      </c>
      <c r="F21" s="94"/>
      <c r="G21" s="94"/>
      <c r="H21" s="94">
        <v>16</v>
      </c>
      <c r="I21" s="94">
        <v>6</v>
      </c>
      <c r="J21" s="94"/>
      <c r="K21" s="128"/>
      <c r="L21" s="99">
        <f t="shared" si="0"/>
        <v>22</v>
      </c>
      <c r="M21" s="100"/>
    </row>
    <row r="22" spans="2:13" ht="12.75" customHeight="1">
      <c r="B22" s="20"/>
      <c r="C22" s="20"/>
      <c r="D22" s="108" t="s">
        <v>56</v>
      </c>
      <c r="E22" s="107" t="s">
        <v>99</v>
      </c>
      <c r="F22" s="93"/>
      <c r="G22" s="93">
        <v>3</v>
      </c>
      <c r="H22" s="97"/>
      <c r="I22" s="97"/>
      <c r="J22" s="94">
        <v>6</v>
      </c>
      <c r="K22" s="128">
        <v>12</v>
      </c>
      <c r="L22" s="99">
        <f t="shared" si="0"/>
        <v>21</v>
      </c>
      <c r="M22" s="100"/>
    </row>
    <row r="23" spans="1:13" ht="12.75" customHeight="1">
      <c r="A23" s="19"/>
      <c r="B23" s="20"/>
      <c r="C23" s="20"/>
      <c r="D23" s="108" t="s">
        <v>72</v>
      </c>
      <c r="E23" s="107" t="s">
        <v>93</v>
      </c>
      <c r="F23" s="94">
        <v>7</v>
      </c>
      <c r="G23" s="94"/>
      <c r="H23" s="94">
        <v>3</v>
      </c>
      <c r="I23" s="94"/>
      <c r="J23" s="97">
        <v>9</v>
      </c>
      <c r="K23" s="128"/>
      <c r="L23" s="99">
        <f t="shared" si="0"/>
        <v>19</v>
      </c>
      <c r="M23" s="100"/>
    </row>
    <row r="24" spans="4:13" ht="15">
      <c r="D24" s="108" t="s">
        <v>104</v>
      </c>
      <c r="E24" s="107" t="s">
        <v>82</v>
      </c>
      <c r="F24" s="93">
        <v>2</v>
      </c>
      <c r="G24" s="93"/>
      <c r="H24" s="97">
        <v>3</v>
      </c>
      <c r="I24" s="97">
        <v>1</v>
      </c>
      <c r="J24" s="97"/>
      <c r="K24" s="128">
        <v>12</v>
      </c>
      <c r="L24" s="99">
        <f t="shared" si="0"/>
        <v>18</v>
      </c>
      <c r="M24" s="100"/>
    </row>
    <row r="25" spans="4:13" ht="12.75">
      <c r="D25" s="108" t="s">
        <v>72</v>
      </c>
      <c r="E25" s="107" t="s">
        <v>92</v>
      </c>
      <c r="F25" s="102"/>
      <c r="G25" s="103"/>
      <c r="H25" s="103"/>
      <c r="I25" s="103"/>
      <c r="J25" s="102"/>
      <c r="K25" s="128">
        <v>18</v>
      </c>
      <c r="L25" s="99">
        <f t="shared" si="0"/>
        <v>18</v>
      </c>
      <c r="M25" s="100"/>
    </row>
    <row r="26" spans="4:13" ht="14.25" customHeight="1">
      <c r="D26" s="108" t="s">
        <v>72</v>
      </c>
      <c r="E26" s="107" t="s">
        <v>61</v>
      </c>
      <c r="F26" s="94"/>
      <c r="G26" s="94"/>
      <c r="H26" s="94">
        <v>2</v>
      </c>
      <c r="I26" s="94">
        <v>3</v>
      </c>
      <c r="J26" s="94">
        <v>2</v>
      </c>
      <c r="K26" s="128">
        <v>6</v>
      </c>
      <c r="L26" s="99">
        <f t="shared" si="0"/>
        <v>13</v>
      </c>
      <c r="M26" s="100"/>
    </row>
    <row r="27" spans="4:13" ht="14.25">
      <c r="D27" s="108" t="s">
        <v>104</v>
      </c>
      <c r="E27" s="107" t="s">
        <v>101</v>
      </c>
      <c r="F27" s="94"/>
      <c r="G27" s="94"/>
      <c r="H27" s="94">
        <v>9</v>
      </c>
      <c r="I27" s="94"/>
      <c r="J27" s="97">
        <v>3</v>
      </c>
      <c r="K27" s="128"/>
      <c r="L27" s="99">
        <f t="shared" si="0"/>
        <v>12</v>
      </c>
      <c r="M27" s="100"/>
    </row>
    <row r="28" spans="4:13" ht="15">
      <c r="D28" s="108" t="s">
        <v>72</v>
      </c>
      <c r="E28" s="107" t="s">
        <v>131</v>
      </c>
      <c r="F28" s="93">
        <v>10</v>
      </c>
      <c r="G28" s="93"/>
      <c r="H28" s="97"/>
      <c r="I28" s="94"/>
      <c r="J28" s="94"/>
      <c r="K28" s="128"/>
      <c r="L28" s="99">
        <f t="shared" si="0"/>
        <v>10</v>
      </c>
      <c r="M28" s="100"/>
    </row>
    <row r="29" spans="4:13" ht="15">
      <c r="D29" s="108" t="s">
        <v>75</v>
      </c>
      <c r="E29" s="107" t="s">
        <v>112</v>
      </c>
      <c r="F29" s="93">
        <v>9</v>
      </c>
      <c r="G29" s="93"/>
      <c r="H29" s="97"/>
      <c r="I29" s="97"/>
      <c r="J29" s="97"/>
      <c r="K29" s="128"/>
      <c r="L29" s="99">
        <f t="shared" si="0"/>
        <v>9</v>
      </c>
      <c r="M29" s="100"/>
    </row>
    <row r="30" spans="4:13" ht="14.25">
      <c r="D30" s="108" t="s">
        <v>105</v>
      </c>
      <c r="E30" s="107" t="s">
        <v>106</v>
      </c>
      <c r="F30" s="94"/>
      <c r="G30" s="94">
        <v>3</v>
      </c>
      <c r="H30" s="94">
        <v>6</v>
      </c>
      <c r="I30" s="94"/>
      <c r="J30" s="97"/>
      <c r="K30" s="128"/>
      <c r="L30" s="99">
        <f t="shared" si="0"/>
        <v>9</v>
      </c>
      <c r="M30" s="100"/>
    </row>
    <row r="31" spans="4:13" ht="15">
      <c r="D31" s="108" t="s">
        <v>104</v>
      </c>
      <c r="E31" s="107" t="s">
        <v>120</v>
      </c>
      <c r="F31" s="93"/>
      <c r="G31" s="93"/>
      <c r="H31" s="97">
        <v>9</v>
      </c>
      <c r="I31" s="97"/>
      <c r="J31" s="94"/>
      <c r="K31" s="128"/>
      <c r="L31" s="99">
        <f t="shared" si="0"/>
        <v>9</v>
      </c>
      <c r="M31" s="100"/>
    </row>
    <row r="32" spans="4:13" ht="15">
      <c r="D32" s="108" t="s">
        <v>150</v>
      </c>
      <c r="E32" s="107" t="s">
        <v>100</v>
      </c>
      <c r="F32" s="93"/>
      <c r="G32" s="93"/>
      <c r="H32" s="97"/>
      <c r="I32" s="97">
        <v>9</v>
      </c>
      <c r="J32" s="97"/>
      <c r="K32" s="128"/>
      <c r="L32" s="99">
        <f t="shared" si="0"/>
        <v>9</v>
      </c>
      <c r="M32" s="100"/>
    </row>
    <row r="33" spans="4:13" ht="15">
      <c r="D33" s="108" t="s">
        <v>107</v>
      </c>
      <c r="E33" s="107" t="s">
        <v>108</v>
      </c>
      <c r="F33" s="93"/>
      <c r="G33" s="93"/>
      <c r="H33" s="97"/>
      <c r="I33" s="97">
        <v>9</v>
      </c>
      <c r="J33" s="94"/>
      <c r="K33" s="98"/>
      <c r="L33" s="99">
        <f t="shared" si="0"/>
        <v>9</v>
      </c>
      <c r="M33" s="100"/>
    </row>
    <row r="34" spans="4:13" ht="15">
      <c r="D34" s="108" t="s">
        <v>56</v>
      </c>
      <c r="E34" s="107" t="s">
        <v>57</v>
      </c>
      <c r="F34" s="93"/>
      <c r="G34" s="93">
        <v>3</v>
      </c>
      <c r="H34" s="97"/>
      <c r="I34" s="97">
        <v>5</v>
      </c>
      <c r="J34" s="94"/>
      <c r="K34" s="98"/>
      <c r="L34" s="99">
        <f t="shared" si="0"/>
        <v>8</v>
      </c>
      <c r="M34" s="100"/>
    </row>
    <row r="35" spans="4:13" ht="15">
      <c r="D35" s="108" t="s">
        <v>103</v>
      </c>
      <c r="E35" s="107" t="s">
        <v>151</v>
      </c>
      <c r="F35" s="93">
        <v>5</v>
      </c>
      <c r="G35" s="93">
        <v>2</v>
      </c>
      <c r="H35" s="94"/>
      <c r="I35" s="94"/>
      <c r="J35" s="97"/>
      <c r="K35" s="98"/>
      <c r="L35" s="99">
        <f t="shared" si="0"/>
        <v>7</v>
      </c>
      <c r="M35" s="100"/>
    </row>
    <row r="36" spans="4:13" ht="15">
      <c r="D36" s="108" t="s">
        <v>94</v>
      </c>
      <c r="E36" s="107" t="s">
        <v>95</v>
      </c>
      <c r="F36" s="93"/>
      <c r="G36" s="93">
        <v>6</v>
      </c>
      <c r="H36" s="97"/>
      <c r="I36" s="97"/>
      <c r="J36" s="94"/>
      <c r="K36" s="98"/>
      <c r="L36" s="99">
        <f t="shared" si="0"/>
        <v>6</v>
      </c>
      <c r="M36" s="100"/>
    </row>
    <row r="37" spans="4:13" ht="14.25">
      <c r="D37" s="108" t="s">
        <v>104</v>
      </c>
      <c r="E37" s="107" t="s">
        <v>87</v>
      </c>
      <c r="F37" s="94">
        <v>3</v>
      </c>
      <c r="G37" s="94"/>
      <c r="H37" s="94"/>
      <c r="I37" s="94"/>
      <c r="J37" s="97">
        <v>3</v>
      </c>
      <c r="K37" s="98"/>
      <c r="L37" s="99">
        <f t="shared" si="0"/>
        <v>6</v>
      </c>
      <c r="M37" s="100"/>
    </row>
    <row r="38" spans="4:13" ht="12.75">
      <c r="D38" s="108" t="s">
        <v>104</v>
      </c>
      <c r="E38" s="107" t="s">
        <v>89</v>
      </c>
      <c r="F38" s="94"/>
      <c r="G38" s="94"/>
      <c r="H38" s="94">
        <v>2</v>
      </c>
      <c r="I38" s="94"/>
      <c r="J38" s="94"/>
      <c r="K38" s="128">
        <v>4</v>
      </c>
      <c r="L38" s="99">
        <f aca="true" t="shared" si="2" ref="L38:L57">SUM(F38:K38)</f>
        <v>6</v>
      </c>
      <c r="M38" s="100"/>
    </row>
    <row r="39" spans="4:13" ht="12.75">
      <c r="D39" s="108" t="s">
        <v>104</v>
      </c>
      <c r="E39" s="107" t="s">
        <v>118</v>
      </c>
      <c r="F39" s="102"/>
      <c r="G39" s="103"/>
      <c r="H39" s="103"/>
      <c r="I39" s="103"/>
      <c r="J39" s="102"/>
      <c r="K39" s="128">
        <v>6</v>
      </c>
      <c r="L39" s="99">
        <f t="shared" si="2"/>
        <v>6</v>
      </c>
      <c r="M39" s="100"/>
    </row>
    <row r="40" spans="4:13" ht="15">
      <c r="D40" s="108" t="s">
        <v>58</v>
      </c>
      <c r="E40" s="107" t="s">
        <v>152</v>
      </c>
      <c r="F40" s="93"/>
      <c r="G40" s="93"/>
      <c r="H40" s="97"/>
      <c r="I40" s="97">
        <v>1</v>
      </c>
      <c r="J40" s="102">
        <v>3</v>
      </c>
      <c r="K40" s="98"/>
      <c r="L40" s="99">
        <f t="shared" si="2"/>
        <v>4</v>
      </c>
      <c r="M40" s="100"/>
    </row>
    <row r="41" spans="4:13" ht="12.75">
      <c r="D41" s="108" t="s">
        <v>72</v>
      </c>
      <c r="E41" s="107" t="s">
        <v>184</v>
      </c>
      <c r="F41" s="102"/>
      <c r="G41" s="103"/>
      <c r="H41" s="103"/>
      <c r="I41" s="103"/>
      <c r="J41" s="102"/>
      <c r="K41" s="128">
        <v>4</v>
      </c>
      <c r="L41" s="99">
        <f t="shared" si="2"/>
        <v>4</v>
      </c>
      <c r="M41" s="100"/>
    </row>
    <row r="42" spans="4:13" ht="15">
      <c r="D42" s="108" t="s">
        <v>147</v>
      </c>
      <c r="E42" s="107" t="s">
        <v>153</v>
      </c>
      <c r="F42" s="93">
        <v>3</v>
      </c>
      <c r="G42" s="93"/>
      <c r="H42" s="97"/>
      <c r="I42" s="97"/>
      <c r="J42" s="94"/>
      <c r="K42" s="98"/>
      <c r="L42" s="99">
        <f t="shared" si="2"/>
        <v>3</v>
      </c>
      <c r="M42" s="100"/>
    </row>
    <row r="43" spans="4:13" ht="15">
      <c r="D43" s="108" t="s">
        <v>104</v>
      </c>
      <c r="E43" s="107" t="s">
        <v>77</v>
      </c>
      <c r="F43" s="93">
        <v>3</v>
      </c>
      <c r="G43" s="94"/>
      <c r="H43" s="94"/>
      <c r="I43" s="94"/>
      <c r="J43" s="94"/>
      <c r="K43" s="98"/>
      <c r="L43" s="99">
        <f t="shared" si="2"/>
        <v>3</v>
      </c>
      <c r="M43" s="100"/>
    </row>
    <row r="44" spans="4:13" ht="12.75">
      <c r="D44" s="108" t="s">
        <v>104</v>
      </c>
      <c r="E44" s="107" t="s">
        <v>154</v>
      </c>
      <c r="F44" s="94"/>
      <c r="G44" s="94">
        <v>3</v>
      </c>
      <c r="H44" s="94"/>
      <c r="I44" s="94"/>
      <c r="J44" s="94"/>
      <c r="K44" s="98"/>
      <c r="L44" s="99">
        <f t="shared" si="2"/>
        <v>3</v>
      </c>
      <c r="M44" s="100"/>
    </row>
    <row r="45" spans="4:13" ht="15">
      <c r="D45" s="108" t="s">
        <v>104</v>
      </c>
      <c r="E45" s="107" t="s">
        <v>121</v>
      </c>
      <c r="F45" s="94"/>
      <c r="G45" s="93"/>
      <c r="H45" s="97">
        <v>3</v>
      </c>
      <c r="I45" s="97"/>
      <c r="J45" s="94"/>
      <c r="K45" s="98"/>
      <c r="L45" s="99">
        <f t="shared" si="2"/>
        <v>3</v>
      </c>
      <c r="M45" s="100"/>
    </row>
    <row r="46" spans="4:13" ht="12.75">
      <c r="D46" s="108" t="s">
        <v>115</v>
      </c>
      <c r="E46" s="107" t="s">
        <v>155</v>
      </c>
      <c r="F46" s="94"/>
      <c r="G46" s="94"/>
      <c r="H46" s="94">
        <v>3</v>
      </c>
      <c r="I46" s="94"/>
      <c r="J46" s="94"/>
      <c r="K46" s="98"/>
      <c r="L46" s="99">
        <f t="shared" si="2"/>
        <v>3</v>
      </c>
      <c r="M46" s="100"/>
    </row>
    <row r="47" spans="4:13" ht="12.75">
      <c r="D47" s="108" t="s">
        <v>104</v>
      </c>
      <c r="E47" s="107" t="s">
        <v>156</v>
      </c>
      <c r="F47" s="94"/>
      <c r="G47" s="94"/>
      <c r="H47" s="94"/>
      <c r="I47" s="94">
        <v>3</v>
      </c>
      <c r="J47" s="94"/>
      <c r="K47" s="98"/>
      <c r="L47" s="99">
        <f t="shared" si="2"/>
        <v>3</v>
      </c>
      <c r="M47" s="100"/>
    </row>
    <row r="48" spans="4:13" ht="12.75">
      <c r="D48" s="108" t="s">
        <v>104</v>
      </c>
      <c r="E48" s="107" t="s">
        <v>119</v>
      </c>
      <c r="F48" s="102"/>
      <c r="G48" s="103"/>
      <c r="H48" s="103"/>
      <c r="I48" s="103"/>
      <c r="J48" s="102">
        <v>3</v>
      </c>
      <c r="K48" s="98"/>
      <c r="L48" s="99">
        <f t="shared" si="2"/>
        <v>3</v>
      </c>
      <c r="M48" s="100"/>
    </row>
    <row r="49" spans="4:13" ht="15">
      <c r="D49" s="108" t="s">
        <v>115</v>
      </c>
      <c r="E49" s="107" t="s">
        <v>83</v>
      </c>
      <c r="F49" s="94"/>
      <c r="G49" s="93">
        <v>2</v>
      </c>
      <c r="H49" s="94"/>
      <c r="I49" s="94"/>
      <c r="J49" s="94"/>
      <c r="K49" s="98"/>
      <c r="L49" s="99">
        <f t="shared" si="2"/>
        <v>2</v>
      </c>
      <c r="M49" s="100"/>
    </row>
    <row r="50" spans="4:13" ht="12.75">
      <c r="D50" s="108" t="s">
        <v>104</v>
      </c>
      <c r="E50" s="107" t="s">
        <v>69</v>
      </c>
      <c r="F50" s="94"/>
      <c r="G50" s="94"/>
      <c r="H50" s="94">
        <v>1</v>
      </c>
      <c r="I50" s="94"/>
      <c r="J50" s="102">
        <v>1</v>
      </c>
      <c r="K50" s="98"/>
      <c r="L50" s="99">
        <f t="shared" si="2"/>
        <v>2</v>
      </c>
      <c r="M50" s="100"/>
    </row>
    <row r="51" spans="4:13" ht="12.75">
      <c r="D51" s="108" t="s">
        <v>191</v>
      </c>
      <c r="E51" s="107" t="s">
        <v>64</v>
      </c>
      <c r="F51" s="105"/>
      <c r="G51" s="103"/>
      <c r="H51" s="103"/>
      <c r="I51" s="103"/>
      <c r="J51" s="102"/>
      <c r="K51" s="128">
        <v>2</v>
      </c>
      <c r="L51" s="99">
        <f t="shared" si="2"/>
        <v>2</v>
      </c>
      <c r="M51" s="100"/>
    </row>
    <row r="52" spans="4:13" ht="12.75">
      <c r="D52" s="108" t="s">
        <v>191</v>
      </c>
      <c r="E52" s="107" t="s">
        <v>70</v>
      </c>
      <c r="F52" s="105"/>
      <c r="G52" s="103"/>
      <c r="H52" s="103"/>
      <c r="I52" s="103"/>
      <c r="J52" s="102"/>
      <c r="K52" s="128">
        <v>2</v>
      </c>
      <c r="L52" s="99">
        <f t="shared" si="2"/>
        <v>2</v>
      </c>
      <c r="M52" s="100"/>
    </row>
    <row r="53" spans="4:13" ht="14.25">
      <c r="D53" s="108" t="s">
        <v>75</v>
      </c>
      <c r="E53" s="107" t="s">
        <v>76</v>
      </c>
      <c r="F53" s="104">
        <v>1</v>
      </c>
      <c r="G53" s="94"/>
      <c r="H53" s="94"/>
      <c r="I53" s="94"/>
      <c r="J53" s="97"/>
      <c r="K53" s="98"/>
      <c r="L53" s="99">
        <f t="shared" si="2"/>
        <v>1</v>
      </c>
      <c r="M53" s="100"/>
    </row>
    <row r="54" spans="4:13" ht="15">
      <c r="D54" s="108" t="s">
        <v>157</v>
      </c>
      <c r="E54" s="107" t="s">
        <v>158</v>
      </c>
      <c r="F54" s="130"/>
      <c r="G54" s="93">
        <v>1</v>
      </c>
      <c r="H54" s="94"/>
      <c r="I54" s="94"/>
      <c r="J54" s="102"/>
      <c r="K54" s="98"/>
      <c r="L54" s="99">
        <f t="shared" si="2"/>
        <v>1</v>
      </c>
      <c r="M54" s="100"/>
    </row>
    <row r="55" spans="4:13" ht="12.75">
      <c r="D55" s="108" t="s">
        <v>159</v>
      </c>
      <c r="E55" s="107" t="s">
        <v>160</v>
      </c>
      <c r="F55" s="104"/>
      <c r="G55" s="94">
        <v>1</v>
      </c>
      <c r="H55" s="94"/>
      <c r="I55" s="94"/>
      <c r="J55" s="102"/>
      <c r="K55" s="98"/>
      <c r="L55" s="99">
        <f t="shared" si="2"/>
        <v>1</v>
      </c>
      <c r="M55" s="100"/>
    </row>
    <row r="56" spans="4:13" ht="12.75">
      <c r="D56" s="108" t="s">
        <v>161</v>
      </c>
      <c r="E56" s="107" t="s">
        <v>162</v>
      </c>
      <c r="F56" s="104"/>
      <c r="G56" s="94"/>
      <c r="H56" s="94">
        <v>1</v>
      </c>
      <c r="I56" s="94"/>
      <c r="J56" s="102"/>
      <c r="K56" s="98"/>
      <c r="L56" s="99">
        <f t="shared" si="2"/>
        <v>1</v>
      </c>
      <c r="M56" s="100"/>
    </row>
    <row r="57" spans="4:13" ht="12.75">
      <c r="D57" s="108" t="s">
        <v>56</v>
      </c>
      <c r="E57" s="107" t="s">
        <v>163</v>
      </c>
      <c r="F57" s="105"/>
      <c r="G57" s="103"/>
      <c r="H57" s="103"/>
      <c r="I57" s="103"/>
      <c r="J57" s="102">
        <v>1</v>
      </c>
      <c r="K57" s="98"/>
      <c r="L57" s="99">
        <f t="shared" si="2"/>
        <v>1</v>
      </c>
      <c r="M57" s="100"/>
    </row>
  </sheetData>
  <mergeCells count="3">
    <mergeCell ref="D4:M4"/>
    <mergeCell ref="O4:X4"/>
    <mergeCell ref="O5:P5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49"/>
  <sheetViews>
    <sheetView zoomScale="94" zoomScaleNormal="94" workbookViewId="0" topLeftCell="A8">
      <pane ySplit="2" topLeftCell="BM10" activePane="bottomLeft" state="frozen"/>
      <selection pane="topLeft" activeCell="A8" sqref="A8"/>
      <selection pane="bottomLeft" activeCell="A9" sqref="A9"/>
    </sheetView>
  </sheetViews>
  <sheetFormatPr defaultColWidth="9.00390625" defaultRowHeight="12.75" outlineLevelRow="1"/>
  <cols>
    <col min="1" max="1" width="4.375" style="0" customWidth="1"/>
    <col min="2" max="2" width="21.625" style="0" customWidth="1"/>
    <col min="3" max="3" width="29.00390625" style="0" bestFit="1" customWidth="1"/>
    <col min="4" max="4" width="16.125" style="0" customWidth="1"/>
    <col min="5" max="5" width="6.625" style="0" customWidth="1"/>
    <col min="6" max="6" width="9.625" style="0" customWidth="1"/>
    <col min="7" max="7" width="9.375" style="0" hidden="1" customWidth="1"/>
    <col min="8" max="8" width="14.125" style="0" customWidth="1"/>
    <col min="9" max="9" width="5.125" style="0" hidden="1" customWidth="1"/>
    <col min="10" max="10" width="6.75390625" style="0" hidden="1" customWidth="1"/>
    <col min="11" max="11" width="6.625" style="0" hidden="1" customWidth="1"/>
    <col min="12" max="12" width="8.25390625" style="0" hidden="1" customWidth="1"/>
    <col min="13" max="13" width="8.75390625" style="0" hidden="1" customWidth="1"/>
    <col min="14" max="14" width="2.25390625" style="0" hidden="1" customWidth="1"/>
    <col min="15" max="15" width="1.625" style="0" hidden="1" customWidth="1"/>
    <col min="16" max="16" width="4.00390625" style="0" customWidth="1"/>
  </cols>
  <sheetData>
    <row r="1" spans="1:17" ht="18">
      <c r="A1" s="3" t="s">
        <v>7</v>
      </c>
      <c r="B1" s="4"/>
      <c r="C1" s="4"/>
      <c r="D1" s="4"/>
      <c r="E1" s="4"/>
      <c r="G1" s="5"/>
      <c r="H1" s="7"/>
      <c r="I1" s="6"/>
      <c r="J1" s="6"/>
      <c r="K1" s="8"/>
      <c r="L1" s="8"/>
      <c r="M1" s="4"/>
      <c r="N1" s="4"/>
      <c r="O1" s="4"/>
      <c r="P1" s="4"/>
      <c r="Q1" s="4"/>
    </row>
    <row r="2" spans="1:17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34"/>
    </row>
    <row r="3" spans="1:17" ht="18">
      <c r="A3" s="41" t="s">
        <v>13</v>
      </c>
      <c r="B3" s="46"/>
      <c r="C3" s="47" t="str">
        <f>Дебют!C3</f>
        <v>Кирьянова, Попова, П Соловьева</v>
      </c>
      <c r="D3" s="47"/>
      <c r="E3" s="45"/>
      <c r="F3" s="85" t="s">
        <v>130</v>
      </c>
      <c r="G3" s="42"/>
      <c r="H3" s="42"/>
      <c r="I3" s="42"/>
      <c r="J3" s="42"/>
      <c r="K3" s="42"/>
      <c r="L3" s="42"/>
      <c r="M3" s="42"/>
      <c r="N3" s="42" t="s">
        <v>8</v>
      </c>
      <c r="O3" s="12"/>
      <c r="P3" s="10"/>
      <c r="Q3" s="34"/>
    </row>
    <row r="4" spans="1:17" ht="12.75">
      <c r="A4" s="42" t="s">
        <v>12</v>
      </c>
      <c r="B4" s="42"/>
      <c r="C4" s="47">
        <f>Дебют!C4</f>
        <v>39341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5"/>
      <c r="O4" s="42"/>
      <c r="P4" s="9"/>
      <c r="Q4" s="34"/>
    </row>
    <row r="5" spans="1:17" ht="12.75">
      <c r="A5" s="42" t="s">
        <v>33</v>
      </c>
      <c r="B5" s="42"/>
      <c r="C5" s="54">
        <f>Дебют!C5</f>
        <v>0</v>
      </c>
      <c r="D5" s="42"/>
      <c r="E5" s="42"/>
      <c r="F5" s="41"/>
      <c r="G5" s="42"/>
      <c r="H5" s="42"/>
      <c r="I5" s="43">
        <f>Дебют!H6</f>
        <v>3</v>
      </c>
      <c r="J5" s="42"/>
      <c r="K5" s="41" t="s">
        <v>16</v>
      </c>
      <c r="L5" s="42"/>
      <c r="M5" s="43">
        <f>Дебют!M5</f>
        <v>0</v>
      </c>
      <c r="N5" s="42"/>
      <c r="O5" s="42"/>
      <c r="P5" s="9"/>
      <c r="Q5" s="34"/>
    </row>
    <row r="6" spans="1:17" ht="12.75">
      <c r="A6" s="41" t="s">
        <v>34</v>
      </c>
      <c r="B6" s="42"/>
      <c r="C6" s="50"/>
      <c r="D6" s="42"/>
      <c r="E6" s="42"/>
      <c r="F6" s="42"/>
      <c r="G6" s="42"/>
      <c r="H6" s="42"/>
      <c r="I6" s="44" t="e">
        <f>Дебют!#REF!</f>
        <v>#REF!</v>
      </c>
      <c r="J6" s="42"/>
      <c r="K6" s="42" t="s">
        <v>9</v>
      </c>
      <c r="L6" s="42"/>
      <c r="M6" s="44">
        <f>Дебют!M6</f>
        <v>0</v>
      </c>
      <c r="N6" s="42"/>
      <c r="O6" s="42"/>
      <c r="P6" s="9"/>
      <c r="Q6" s="34"/>
    </row>
    <row r="7" spans="1:17" ht="12.75">
      <c r="A7" s="42" t="s">
        <v>31</v>
      </c>
      <c r="B7" s="42"/>
      <c r="C7" s="47"/>
      <c r="D7" s="42"/>
      <c r="E7" s="42"/>
      <c r="F7" s="42"/>
      <c r="G7" s="45"/>
      <c r="H7" s="42"/>
      <c r="I7" s="42" t="s">
        <v>10</v>
      </c>
      <c r="J7" s="42"/>
      <c r="K7" s="42" t="s">
        <v>14</v>
      </c>
      <c r="L7" s="45"/>
      <c r="M7" s="42" t="s">
        <v>10</v>
      </c>
      <c r="N7" s="42"/>
      <c r="O7" s="42"/>
      <c r="P7" s="9"/>
      <c r="Q7" s="34"/>
    </row>
    <row r="8" spans="1:17" ht="18.75" thickBot="1">
      <c r="A8" s="13" t="s">
        <v>194</v>
      </c>
      <c r="B8" s="11"/>
      <c r="C8" s="11"/>
      <c r="D8" s="11"/>
      <c r="E8" s="11"/>
      <c r="F8" s="11"/>
      <c r="G8" s="52">
        <f>Дебют!G8</f>
        <v>44</v>
      </c>
      <c r="H8" s="53"/>
      <c r="I8" s="52">
        <f>Дебют!I8</f>
        <v>88</v>
      </c>
      <c r="J8" s="53"/>
      <c r="K8" s="52">
        <f>Дебют!K8</f>
        <v>0</v>
      </c>
      <c r="L8" s="53"/>
      <c r="M8" s="52">
        <f>Дебют!M8</f>
        <v>0</v>
      </c>
      <c r="N8" s="9"/>
      <c r="O8" s="9"/>
      <c r="P8" s="9"/>
      <c r="Q8" s="34"/>
    </row>
    <row r="9" spans="1:16" ht="93.75" customHeight="1" thickBot="1">
      <c r="A9" s="14" t="s">
        <v>17</v>
      </c>
      <c r="B9" s="15" t="s">
        <v>30</v>
      </c>
      <c r="C9" s="15" t="s">
        <v>19</v>
      </c>
      <c r="D9" s="16" t="s">
        <v>20</v>
      </c>
      <c r="E9" s="27" t="s">
        <v>21</v>
      </c>
      <c r="F9" s="25" t="s">
        <v>22</v>
      </c>
      <c r="G9" s="25" t="s">
        <v>23</v>
      </c>
      <c r="H9" s="28" t="s">
        <v>24</v>
      </c>
      <c r="I9" s="27" t="s">
        <v>21</v>
      </c>
      <c r="J9" s="25" t="s">
        <v>22</v>
      </c>
      <c r="K9" s="25" t="s">
        <v>23</v>
      </c>
      <c r="L9" s="28" t="s">
        <v>24</v>
      </c>
      <c r="M9" s="26" t="s">
        <v>28</v>
      </c>
      <c r="N9" s="25" t="s">
        <v>25</v>
      </c>
      <c r="O9" s="25" t="s">
        <v>29</v>
      </c>
      <c r="P9" s="49" t="s">
        <v>26</v>
      </c>
    </row>
    <row r="10" spans="1:16" ht="18">
      <c r="A10" s="31">
        <v>5</v>
      </c>
      <c r="B10" s="29" t="s">
        <v>164</v>
      </c>
      <c r="C10" s="17"/>
      <c r="D10" s="18"/>
      <c r="E10" s="55">
        <f>SUM(E11:E13)</f>
        <v>0</v>
      </c>
      <c r="F10" s="57">
        <v>104</v>
      </c>
      <c r="G10" s="56"/>
      <c r="H10" s="59">
        <f>SUM(E10:G10)</f>
        <v>104</v>
      </c>
      <c r="I10" s="55" t="e">
        <f>SUM(I11:I13)</f>
        <v>#N/A</v>
      </c>
      <c r="J10" s="57" t="e">
        <f>SUM(J11:J13)</f>
        <v>#N/A</v>
      </c>
      <c r="K10" s="56"/>
      <c r="L10" s="59" t="e">
        <f>SUM(L11:L13)</f>
        <v>#N/A</v>
      </c>
      <c r="M10" s="55" t="e">
        <f>SUM(M11:M13)</f>
        <v>#N/A</v>
      </c>
      <c r="N10" s="57" t="e">
        <f>SUM(N11:N13)</f>
        <v>#N/A</v>
      </c>
      <c r="O10" s="57" t="e">
        <f>SUM(O11:O13)</f>
        <v>#N/A</v>
      </c>
      <c r="P10" s="62">
        <v>1</v>
      </c>
    </row>
    <row r="11" spans="1:16" ht="18" outlineLevel="1">
      <c r="A11" s="32"/>
      <c r="B11" s="20" t="s">
        <v>88</v>
      </c>
      <c r="C11" s="20" t="s">
        <v>104</v>
      </c>
      <c r="D11" s="20" t="s">
        <v>138</v>
      </c>
      <c r="E11" s="19">
        <v>0</v>
      </c>
      <c r="F11" s="20"/>
      <c r="G11" s="36"/>
      <c r="H11" s="37"/>
      <c r="I11" s="19" t="e">
        <f>IF($A11&lt;100,VLOOKUP($A11,Дебют!$A$10:$Q$26,10,FALSE),IF($A11&lt;200,VLOOKUP($A11,Прогресс!$A$10:$Q$28,10,FALSE),IF($A11&lt;300,VLOOKUP($A11,#REF!,10,FALSE),VLOOKUP($A11,Сумма!$A$6:$M$46,10,FALSE))))</f>
        <v>#N/A</v>
      </c>
      <c r="J11" s="20" t="e">
        <f>IF($A11&lt;100,VLOOKUP($A11,Дебют!$A$10:$Q$26,11,FALSE),IF($A11&lt;200,VLOOKUP($A11,Прогресс!$A$10:$Q$28,11,FALSE),IF($A11&lt;300,VLOOKUP($A11,#REF!,11,FALSE),VLOOKUP($A11,Сумма!$A$6:$M$46,11,FALSE))))</f>
        <v>#N/A</v>
      </c>
      <c r="K11" s="36" t="e">
        <f aca="true" t="shared" si="0" ref="K11:K49">IF(J11&gt;$K$8,J11-$K$8,0)</f>
        <v>#N/A</v>
      </c>
      <c r="L11" s="37" t="e">
        <f>IF(J11&gt;$M$8,100,IF(I11=100,100,IF(I11=150,150,I11+K11)))</f>
        <v>#N/A</v>
      </c>
      <c r="M11" s="19" t="e">
        <f aca="true" t="shared" si="1" ref="M11:N13">SUM(E11,I11)</f>
        <v>#N/A</v>
      </c>
      <c r="N11" s="36" t="e">
        <f t="shared" si="1"/>
        <v>#N/A</v>
      </c>
      <c r="O11" s="36" t="e">
        <f>SUM(H11,L11)</f>
        <v>#N/A</v>
      </c>
      <c r="P11" s="58"/>
    </row>
    <row r="12" spans="1:16" ht="18" outlineLevel="1">
      <c r="A12" s="32"/>
      <c r="B12" s="20" t="s">
        <v>111</v>
      </c>
      <c r="C12" s="20" t="s">
        <v>104</v>
      </c>
      <c r="D12" s="20" t="s">
        <v>139</v>
      </c>
      <c r="E12" s="19">
        <v>0</v>
      </c>
      <c r="F12" s="20"/>
      <c r="G12" s="36"/>
      <c r="H12" s="37"/>
      <c r="I12" s="19" t="e">
        <f>IF($A12&lt;100,VLOOKUP($A12,Дебют!$A$10:$Q$26,10,FALSE),IF($A12&lt;200,VLOOKUP($A12,Прогресс!$A$10:$Q$28,10,FALSE),IF($A12&lt;300,VLOOKUP($A12,#REF!,10,FALSE),VLOOKUP($A12,Сумма!$A$6:$M$46,10,FALSE))))</f>
        <v>#N/A</v>
      </c>
      <c r="J12" s="20" t="e">
        <f>IF($A12&lt;100,VLOOKUP($A12,Дебют!$A$10:$Q$26,11,FALSE),IF($A12&lt;200,VLOOKUP($A12,Прогресс!$A$10:$Q$28,11,FALSE),IF($A12&lt;300,VLOOKUP($A12,#REF!,11,FALSE),VLOOKUP($A12,Сумма!$A$6:$M$46,11,FALSE))))</f>
        <v>#N/A</v>
      </c>
      <c r="K12" s="36" t="e">
        <f t="shared" si="0"/>
        <v>#N/A</v>
      </c>
      <c r="L12" s="37" t="e">
        <f>IF(J12&gt;$M$8,100,IF(I12=100,100,IF(I12=150,150,I12+K12)))</f>
        <v>#N/A</v>
      </c>
      <c r="M12" s="19" t="e">
        <f t="shared" si="1"/>
        <v>#N/A</v>
      </c>
      <c r="N12" s="36" t="e">
        <f t="shared" si="1"/>
        <v>#N/A</v>
      </c>
      <c r="O12" s="36" t="e">
        <f>SUM(H12,L12)</f>
        <v>#N/A</v>
      </c>
      <c r="P12" s="58"/>
    </row>
    <row r="13" spans="1:16" ht="18.75" outlineLevel="1" thickBot="1">
      <c r="A13" s="33"/>
      <c r="B13" s="23" t="s">
        <v>132</v>
      </c>
      <c r="C13" s="23" t="s">
        <v>140</v>
      </c>
      <c r="D13" s="24" t="s">
        <v>141</v>
      </c>
      <c r="E13" s="22">
        <v>0</v>
      </c>
      <c r="F13" s="23"/>
      <c r="G13" s="38"/>
      <c r="H13" s="39"/>
      <c r="I13" s="22" t="e">
        <f>IF($A13&lt;100,VLOOKUP($A13,Дебют!$A$10:$Q$26,10,FALSE),IF($A13&lt;200,VLOOKUP($A13,Прогресс!$A$10:$Q$28,10,FALSE),IF($A13&lt;300,VLOOKUP($A13,#REF!,10,FALSE),VLOOKUP($A13,Сумма!$A$6:$M$46,10,FALSE))))</f>
        <v>#N/A</v>
      </c>
      <c r="J13" s="23" t="e">
        <f>IF($A13&lt;100,VLOOKUP($A13,Дебют!$A$10:$Q$26,11,FALSE),IF($A13&lt;200,VLOOKUP($A13,Прогресс!$A$10:$Q$28,11,FALSE),IF($A13&lt;300,VLOOKUP($A13,#REF!,11,FALSE),VLOOKUP($A13,Сумма!$A$6:$M$46,11,FALSE))))</f>
        <v>#N/A</v>
      </c>
      <c r="K13" s="38" t="e">
        <f t="shared" si="0"/>
        <v>#N/A</v>
      </c>
      <c r="L13" s="39" t="e">
        <f>IF(J13&gt;$M$8,100,IF(I13=100,100,IF(I13=150,150,I13+K13)))</f>
        <v>#N/A</v>
      </c>
      <c r="M13" s="22" t="e">
        <f t="shared" si="1"/>
        <v>#N/A</v>
      </c>
      <c r="N13" s="38" t="e">
        <f t="shared" si="1"/>
        <v>#N/A</v>
      </c>
      <c r="O13" s="38" t="e">
        <f>SUM(H13,L13)</f>
        <v>#N/A</v>
      </c>
      <c r="P13" s="63"/>
    </row>
    <row r="14" spans="1:16" ht="18">
      <c r="A14" s="31">
        <v>2</v>
      </c>
      <c r="B14" s="30" t="s">
        <v>165</v>
      </c>
      <c r="C14" s="20"/>
      <c r="D14" s="21"/>
      <c r="E14" s="55">
        <f>SUM(E15:E17)</f>
        <v>5</v>
      </c>
      <c r="F14" s="57">
        <v>109.8</v>
      </c>
      <c r="G14" s="56"/>
      <c r="H14" s="59">
        <f>SUM(E14:G14)</f>
        <v>114.8</v>
      </c>
      <c r="I14" s="67" t="e">
        <f>SUM(I15:I17)</f>
        <v>#N/A</v>
      </c>
      <c r="J14" s="64" t="e">
        <f>SUM(J15:J17)</f>
        <v>#N/A</v>
      </c>
      <c r="K14" s="65"/>
      <c r="L14" s="66" t="e">
        <f>SUM(L15:L17)</f>
        <v>#N/A</v>
      </c>
      <c r="M14" s="67" t="e">
        <f>SUM(M15:M17)</f>
        <v>#N/A</v>
      </c>
      <c r="N14" s="64" t="e">
        <f>SUM(N15:N17)</f>
        <v>#N/A</v>
      </c>
      <c r="O14" s="64" t="e">
        <f>SUM(O15:O17)</f>
        <v>#N/A</v>
      </c>
      <c r="P14" s="58">
        <v>2</v>
      </c>
    </row>
    <row r="15" spans="1:16" ht="18" outlineLevel="1">
      <c r="A15" s="32">
        <v>7</v>
      </c>
      <c r="B15" s="20" t="s">
        <v>134</v>
      </c>
      <c r="C15" s="20" t="s">
        <v>104</v>
      </c>
      <c r="D15" s="20" t="s">
        <v>135</v>
      </c>
      <c r="E15" s="19">
        <v>5</v>
      </c>
      <c r="F15" s="20"/>
      <c r="G15" s="36"/>
      <c r="H15" s="37"/>
      <c r="I15" s="19" t="e">
        <f>IF($A15&lt;100,VLOOKUP($A15,Дебют!$A$10:$Q$26,10,FALSE),IF($A15&lt;200,VLOOKUP($A15,Прогресс!$A$10:$Q$28,10,FALSE),IF($A15&lt;300,VLOOKUP($A15,#REF!,10,FALSE),VLOOKUP($A15,Сумма!$A$6:$M$46,10,FALSE))))</f>
        <v>#N/A</v>
      </c>
      <c r="J15" s="20" t="e">
        <f>IF($A15&lt;100,VLOOKUP($A15,Дебют!$A$10:$Q$26,11,FALSE),IF($A15&lt;200,VLOOKUP($A15,Прогресс!$A$10:$Q$28,11,FALSE),IF($A15&lt;300,VLOOKUP($A15,#REF!,11,FALSE),VLOOKUP($A15,Сумма!$A$6:$M$46,11,FALSE))))</f>
        <v>#N/A</v>
      </c>
      <c r="K15" s="36" t="e">
        <f t="shared" si="0"/>
        <v>#N/A</v>
      </c>
      <c r="L15" s="37" t="e">
        <f>IF(J15&gt;$M$8,100,IF(I15=100,100,IF(I15=150,150,I15+K15)))</f>
        <v>#N/A</v>
      </c>
      <c r="M15" s="19" t="e">
        <f aca="true" t="shared" si="2" ref="M15:N17">SUM(E15,I15)</f>
        <v>#N/A</v>
      </c>
      <c r="N15" s="36" t="e">
        <f t="shared" si="2"/>
        <v>#N/A</v>
      </c>
      <c r="O15" s="36" t="e">
        <f>SUM(H15,L15)</f>
        <v>#N/A</v>
      </c>
      <c r="P15" s="58"/>
    </row>
    <row r="16" spans="1:16" ht="18" outlineLevel="1">
      <c r="A16" s="32">
        <v>5</v>
      </c>
      <c r="B16" s="20" t="s">
        <v>71</v>
      </c>
      <c r="C16" s="20" t="s">
        <v>72</v>
      </c>
      <c r="D16" s="20" t="s">
        <v>73</v>
      </c>
      <c r="E16" s="19">
        <v>0</v>
      </c>
      <c r="F16" s="20"/>
      <c r="G16" s="36"/>
      <c r="H16" s="37"/>
      <c r="I16" s="19" t="e">
        <f>IF($A16&lt;100,VLOOKUP($A16,Дебют!$A$10:$Q$26,10,FALSE),IF($A16&lt;200,VLOOKUP($A16,Прогресс!$A$10:$Q$28,10,FALSE),IF($A16&lt;300,VLOOKUP($A16,#REF!,10,FALSE),VLOOKUP($A16,Сумма!$A$6:$M$46,10,FALSE))))</f>
        <v>#N/A</v>
      </c>
      <c r="J16" s="20" t="e">
        <f>IF($A16&lt;100,VLOOKUP($A16,Дебют!$A$10:$Q$26,11,FALSE),IF($A16&lt;200,VLOOKUP($A16,Прогресс!$A$10:$Q$28,11,FALSE),IF($A16&lt;300,VLOOKUP($A16,#REF!,11,FALSE),VLOOKUP($A16,Сумма!$A$6:$M$46,11,FALSE))))</f>
        <v>#N/A</v>
      </c>
      <c r="K16" s="36" t="e">
        <f t="shared" si="0"/>
        <v>#N/A</v>
      </c>
      <c r="L16" s="37" t="e">
        <f>IF(J16&gt;$M$8,100,IF(I16=100,100,IF(I16=150,150,I16+K16)))</f>
        <v>#N/A</v>
      </c>
      <c r="M16" s="19" t="e">
        <f t="shared" si="2"/>
        <v>#N/A</v>
      </c>
      <c r="N16" s="36" t="e">
        <f t="shared" si="2"/>
        <v>#N/A</v>
      </c>
      <c r="O16" s="36" t="e">
        <f>SUM(H16,L16)</f>
        <v>#N/A</v>
      </c>
      <c r="P16" s="58"/>
    </row>
    <row r="17" spans="1:16" ht="18.75" outlineLevel="1" thickBot="1">
      <c r="A17" s="33">
        <v>8</v>
      </c>
      <c r="B17" s="23" t="s">
        <v>132</v>
      </c>
      <c r="C17" s="23" t="s">
        <v>72</v>
      </c>
      <c r="D17" s="24" t="s">
        <v>133</v>
      </c>
      <c r="E17" s="22">
        <v>0</v>
      </c>
      <c r="F17" s="23"/>
      <c r="G17" s="38"/>
      <c r="H17" s="39"/>
      <c r="I17" s="22" t="e">
        <f>IF($A17&lt;100,VLOOKUP($A17,Дебют!$A$10:$Q$26,10,FALSE),IF($A17&lt;200,VLOOKUP($A17,Прогресс!$A$10:$Q$28,10,FALSE),IF($A17&lt;300,VLOOKUP($A17,#REF!,10,FALSE),VLOOKUP($A17,Сумма!$A$6:$M$46,10,FALSE))))</f>
        <v>#N/A</v>
      </c>
      <c r="J17" s="23" t="e">
        <f>IF($A17&lt;100,VLOOKUP($A17,Дебют!$A$10:$Q$26,11,FALSE),IF($A17&lt;200,VLOOKUP($A17,Прогресс!$A$10:$Q$28,11,FALSE),IF($A17&lt;300,VLOOKUP($A17,#REF!,11,FALSE),VLOOKUP($A17,Сумма!$A$6:$M$46,11,FALSE))))</f>
        <v>#N/A</v>
      </c>
      <c r="K17" s="38" t="e">
        <f t="shared" si="0"/>
        <v>#N/A</v>
      </c>
      <c r="L17" s="39" t="e">
        <f>IF(J17&gt;$M$8,100,IF(I17=100,100,IF(I17=150,150,I17+K17)))</f>
        <v>#N/A</v>
      </c>
      <c r="M17" s="22" t="e">
        <f t="shared" si="2"/>
        <v>#N/A</v>
      </c>
      <c r="N17" s="38" t="e">
        <f t="shared" si="2"/>
        <v>#N/A</v>
      </c>
      <c r="O17" s="38" t="e">
        <f>SUM(H17,L17)</f>
        <v>#N/A</v>
      </c>
      <c r="P17" s="63"/>
    </row>
    <row r="18" spans="1:16" ht="19.5" customHeight="1">
      <c r="A18" s="31">
        <v>3</v>
      </c>
      <c r="B18" s="30" t="s">
        <v>168</v>
      </c>
      <c r="C18" s="20"/>
      <c r="D18" s="21"/>
      <c r="E18" s="55">
        <f>SUM(E19:E21)</f>
        <v>15</v>
      </c>
      <c r="F18" s="57">
        <v>121.3</v>
      </c>
      <c r="G18" s="56"/>
      <c r="H18" s="59">
        <f>SUM(E18:G18)</f>
        <v>136.3</v>
      </c>
      <c r="I18" s="67" t="e">
        <f>SUM(I19:I21)</f>
        <v>#N/A</v>
      </c>
      <c r="J18" s="64" t="e">
        <f>SUM(J19:J21)</f>
        <v>#N/A</v>
      </c>
      <c r="K18" s="65"/>
      <c r="L18" s="66" t="e">
        <f>SUM(L19:L21)</f>
        <v>#N/A</v>
      </c>
      <c r="M18" s="67" t="e">
        <f>SUM(M19:M21)</f>
        <v>#N/A</v>
      </c>
      <c r="N18" s="64" t="e">
        <f>SUM(N19:N21)</f>
        <v>#N/A</v>
      </c>
      <c r="O18" s="64" t="e">
        <f>SUM(O19:O21)</f>
        <v>#N/A</v>
      </c>
      <c r="P18" s="58">
        <v>3</v>
      </c>
    </row>
    <row r="19" spans="1:16" ht="19.5" customHeight="1" outlineLevel="1">
      <c r="A19" s="32"/>
      <c r="B19" s="20" t="s">
        <v>96</v>
      </c>
      <c r="C19" s="20" t="s">
        <v>74</v>
      </c>
      <c r="D19" s="20" t="s">
        <v>110</v>
      </c>
      <c r="E19" s="19">
        <v>10</v>
      </c>
      <c r="F19" s="20"/>
      <c r="G19" s="36"/>
      <c r="H19" s="37"/>
      <c r="I19" s="19" t="e">
        <f>IF($A19&lt;100,VLOOKUP($A19,Дебют!$A$10:$Q$26,10,FALSE),IF($A19&lt;200,VLOOKUP($A19,Прогресс!$A$10:$Q$28,10,FALSE),IF($A19&lt;300,VLOOKUP($A19,#REF!,10,FALSE),VLOOKUP($A19,Сумма!$A$6:$M$46,10,FALSE))))</f>
        <v>#N/A</v>
      </c>
      <c r="J19" s="20" t="e">
        <f>IF($A19&lt;100,VLOOKUP($A19,Дебют!$A$10:$Q$26,11,FALSE),IF($A19&lt;200,VLOOKUP($A19,Прогресс!$A$10:$Q$28,11,FALSE),IF($A19&lt;300,VLOOKUP($A19,#REF!,11,FALSE),VLOOKUP($A19,Сумма!$A$6:$M$46,11,FALSE))))</f>
        <v>#N/A</v>
      </c>
      <c r="K19" s="36" t="e">
        <f t="shared" si="0"/>
        <v>#N/A</v>
      </c>
      <c r="L19" s="37" t="e">
        <f>IF(J19&gt;$M$8,100,IF(I19=100,100,IF(I19=150,150,I19+K19)))</f>
        <v>#N/A</v>
      </c>
      <c r="M19" s="19" t="e">
        <f aca="true" t="shared" si="3" ref="M19:N21">SUM(E19,I19)</f>
        <v>#N/A</v>
      </c>
      <c r="N19" s="36" t="e">
        <f t="shared" si="3"/>
        <v>#N/A</v>
      </c>
      <c r="O19" s="36" t="e">
        <f>SUM(H19,L19)</f>
        <v>#N/A</v>
      </c>
      <c r="P19" s="21"/>
    </row>
    <row r="20" spans="1:16" ht="19.5" customHeight="1" outlineLevel="1">
      <c r="A20" s="32"/>
      <c r="B20" s="20" t="s">
        <v>111</v>
      </c>
      <c r="C20" s="20" t="s">
        <v>72</v>
      </c>
      <c r="D20" s="20" t="s">
        <v>136</v>
      </c>
      <c r="E20" s="19">
        <v>0</v>
      </c>
      <c r="F20" s="20"/>
      <c r="G20" s="36"/>
      <c r="H20" s="37"/>
      <c r="I20" s="19" t="e">
        <f>IF($A20&lt;100,VLOOKUP($A20,Дебют!$A$10:$Q$26,10,FALSE),IF($A20&lt;200,VLOOKUP($A20,Прогресс!$A$10:$Q$28,10,FALSE),IF($A20&lt;300,VLOOKUP($A20,#REF!,10,FALSE),VLOOKUP($A20,Сумма!$A$6:$M$46,10,FALSE))))</f>
        <v>#N/A</v>
      </c>
      <c r="J20" s="20" t="e">
        <f>IF($A20&lt;100,VLOOKUP($A20,Дебют!$A$10:$Q$26,11,FALSE),IF($A20&lt;200,VLOOKUP($A20,Прогресс!$A$10:$Q$28,11,FALSE),IF($A20&lt;300,VLOOKUP($A20,#REF!,11,FALSE),VLOOKUP($A20,Сумма!$A$6:$M$46,11,FALSE))))</f>
        <v>#N/A</v>
      </c>
      <c r="K20" s="36" t="e">
        <f t="shared" si="0"/>
        <v>#N/A</v>
      </c>
      <c r="L20" s="37" t="e">
        <f>IF(J20&gt;$M$8,100,IF(I20=100,100,IF(I20=150,150,I20+K20)))</f>
        <v>#N/A</v>
      </c>
      <c r="M20" s="19" t="e">
        <f t="shared" si="3"/>
        <v>#N/A</v>
      </c>
      <c r="N20" s="36" t="e">
        <f t="shared" si="3"/>
        <v>#N/A</v>
      </c>
      <c r="O20" s="36" t="e">
        <f>SUM(H20,L20)</f>
        <v>#N/A</v>
      </c>
      <c r="P20" s="21"/>
    </row>
    <row r="21" spans="1:16" ht="19.5" customHeight="1" outlineLevel="1" thickBot="1">
      <c r="A21" s="33"/>
      <c r="B21" s="23" t="s">
        <v>174</v>
      </c>
      <c r="C21" s="23" t="s">
        <v>148</v>
      </c>
      <c r="D21" s="24" t="s">
        <v>149</v>
      </c>
      <c r="E21" s="22">
        <v>5</v>
      </c>
      <c r="F21" s="23"/>
      <c r="G21" s="38"/>
      <c r="H21" s="39"/>
      <c r="I21" s="22" t="e">
        <f>IF($A21&lt;100,VLOOKUP($A21,Дебют!$A$10:$Q$26,10,FALSE),IF($A21&lt;200,VLOOKUP($A21,Прогресс!$A$10:$Q$28,10,FALSE),IF($A21&lt;300,VLOOKUP($A21,#REF!,10,FALSE),VLOOKUP($A21,Сумма!$A$6:$M$46,10,FALSE))))</f>
        <v>#N/A</v>
      </c>
      <c r="J21" s="23" t="e">
        <f>IF($A21&lt;100,VLOOKUP($A21,Дебют!$A$10:$Q$26,11,FALSE),IF($A21&lt;200,VLOOKUP($A21,Прогресс!$A$10:$Q$28,11,FALSE),IF($A21&lt;300,VLOOKUP($A21,#REF!,11,FALSE),VLOOKUP($A21,Сумма!$A$6:$M$46,11,FALSE))))</f>
        <v>#N/A</v>
      </c>
      <c r="K21" s="38" t="e">
        <f t="shared" si="0"/>
        <v>#N/A</v>
      </c>
      <c r="L21" s="39" t="e">
        <f>IF(J21&gt;$M$8,100,IF(I21=100,100,IF(I21=150,150,I21+K21)))</f>
        <v>#N/A</v>
      </c>
      <c r="M21" s="22" t="e">
        <f t="shared" si="3"/>
        <v>#N/A</v>
      </c>
      <c r="N21" s="38" t="e">
        <f t="shared" si="3"/>
        <v>#N/A</v>
      </c>
      <c r="O21" s="38" t="e">
        <f>SUM(H21,L21)</f>
        <v>#N/A</v>
      </c>
      <c r="P21" s="24"/>
    </row>
    <row r="22" spans="1:16" ht="18">
      <c r="A22" s="31">
        <v>10</v>
      </c>
      <c r="B22" s="30" t="s">
        <v>192</v>
      </c>
      <c r="C22" s="20"/>
      <c r="D22" s="21"/>
      <c r="E22" s="55">
        <f>SUM(E23:E25)</f>
        <v>315</v>
      </c>
      <c r="F22" s="57">
        <v>88.6</v>
      </c>
      <c r="G22" s="56"/>
      <c r="H22" s="59">
        <f>SUM(E22:G22)</f>
        <v>403.6</v>
      </c>
      <c r="I22" s="67" t="e">
        <f>SUM(I23:I25)</f>
        <v>#N/A</v>
      </c>
      <c r="J22" s="64" t="e">
        <f>SUM(J23:J25)</f>
        <v>#N/A</v>
      </c>
      <c r="K22" s="65"/>
      <c r="L22" s="66" t="e">
        <f>SUM(L23:L25)</f>
        <v>#N/A</v>
      </c>
      <c r="M22" s="67" t="e">
        <f>SUM(M23:M25)</f>
        <v>#N/A</v>
      </c>
      <c r="N22" s="64" t="e">
        <f>SUM(N23:N25)</f>
        <v>#N/A</v>
      </c>
      <c r="O22" s="64" t="e">
        <f>SUM(O23:O25)</f>
        <v>#N/A</v>
      </c>
      <c r="P22" s="60">
        <v>4</v>
      </c>
    </row>
    <row r="23" spans="1:16" ht="15" outlineLevel="1">
      <c r="A23" s="32"/>
      <c r="B23" s="20" t="s">
        <v>134</v>
      </c>
      <c r="C23" s="20" t="s">
        <v>178</v>
      </c>
      <c r="D23" s="20" t="s">
        <v>81</v>
      </c>
      <c r="E23" s="19">
        <v>150</v>
      </c>
      <c r="F23" s="20"/>
      <c r="G23" s="36"/>
      <c r="H23" s="37"/>
      <c r="I23" s="19" t="e">
        <f>IF($A23&lt;100,VLOOKUP($A23,Дебют!$A$10:$Q$26,10,FALSE),IF($A23&lt;200,VLOOKUP($A23,Прогресс!$A$10:$Q$28,10,FALSE),IF($A23&lt;300,VLOOKUP($A23,#REF!,10,FALSE),VLOOKUP($A23,Сумма!$A$6:$M$46,10,FALSE))))</f>
        <v>#N/A</v>
      </c>
      <c r="J23" s="20" t="e">
        <f>IF($A23&lt;100,VLOOKUP($A23,Дебют!$A$10:$Q$26,11,FALSE),IF($A23&lt;200,VLOOKUP($A23,Прогресс!$A$10:$Q$28,11,FALSE),IF($A23&lt;300,VLOOKUP($A23,#REF!,11,FALSE),VLOOKUP($A23,Сумма!$A$6:$M$46,11,FALSE))))</f>
        <v>#N/A</v>
      </c>
      <c r="K23" s="36" t="e">
        <f t="shared" si="0"/>
        <v>#N/A</v>
      </c>
      <c r="L23" s="37" t="e">
        <f>IF(J23&gt;$M$8,100,IF(I23=100,100,IF(I23=150,150,I23+K23)))</f>
        <v>#N/A</v>
      </c>
      <c r="M23" s="19" t="e">
        <f aca="true" t="shared" si="4" ref="M23:N25">SUM(E23,I23)</f>
        <v>#N/A</v>
      </c>
      <c r="N23" s="36" t="e">
        <f t="shared" si="4"/>
        <v>#N/A</v>
      </c>
      <c r="O23" s="36" t="e">
        <f>SUM(H23,L23)</f>
        <v>#N/A</v>
      </c>
      <c r="P23" s="60"/>
    </row>
    <row r="24" spans="1:16" ht="15" outlineLevel="1">
      <c r="A24" s="32"/>
      <c r="B24" s="20" t="s">
        <v>62</v>
      </c>
      <c r="C24" s="20" t="s">
        <v>191</v>
      </c>
      <c r="D24" s="20" t="s">
        <v>70</v>
      </c>
      <c r="E24" s="19">
        <v>15</v>
      </c>
      <c r="F24" s="20"/>
      <c r="G24" s="36"/>
      <c r="H24" s="37"/>
      <c r="I24" s="19" t="e">
        <f>IF($A24&lt;100,VLOOKUP($A24,Дебют!$A$10:$Q$26,10,FALSE),IF($A24&lt;200,VLOOKUP($A24,Прогресс!$A$10:$Q$28,10,FALSE),IF($A24&lt;300,VLOOKUP($A24,#REF!,10,FALSE),VLOOKUP($A24,Сумма!$A$6:$M$46,10,FALSE))))</f>
        <v>#N/A</v>
      </c>
      <c r="J24" s="20" t="e">
        <f>IF($A24&lt;100,VLOOKUP($A24,Дебют!$A$10:$Q$26,11,FALSE),IF($A24&lt;200,VLOOKUP($A24,Прогресс!$A$10:$Q$28,11,FALSE),IF($A24&lt;300,VLOOKUP($A24,#REF!,11,FALSE),VLOOKUP($A24,Сумма!$A$6:$M$46,11,FALSE))))</f>
        <v>#N/A</v>
      </c>
      <c r="K24" s="36" t="e">
        <f t="shared" si="0"/>
        <v>#N/A</v>
      </c>
      <c r="L24" s="37" t="e">
        <f>IF(J24&gt;$M$8,100,IF(I24=100,100,IF(I24=150,150,I24+K24)))</f>
        <v>#N/A</v>
      </c>
      <c r="M24" s="19" t="e">
        <f t="shared" si="4"/>
        <v>#N/A</v>
      </c>
      <c r="N24" s="36" t="e">
        <f t="shared" si="4"/>
        <v>#N/A</v>
      </c>
      <c r="O24" s="36" t="e">
        <f>SUM(H24,L24)</f>
        <v>#N/A</v>
      </c>
      <c r="P24" s="60"/>
    </row>
    <row r="25" spans="1:16" ht="15.75" outlineLevel="1" thickBot="1">
      <c r="A25" s="33"/>
      <c r="B25" s="23" t="s">
        <v>116</v>
      </c>
      <c r="C25" s="23" t="s">
        <v>75</v>
      </c>
      <c r="D25" s="24" t="s">
        <v>179</v>
      </c>
      <c r="E25" s="22">
        <v>150</v>
      </c>
      <c r="F25" s="23"/>
      <c r="G25" s="38"/>
      <c r="H25" s="39"/>
      <c r="I25" s="22" t="e">
        <f>IF($A25&lt;100,VLOOKUP($A25,Дебют!$A$10:$Q$26,10,FALSE),IF($A25&lt;200,VLOOKUP($A25,Прогресс!$A$10:$Q$28,10,FALSE),IF($A25&lt;300,VLOOKUP($A25,#REF!,10,FALSE),VLOOKUP($A25,Сумма!$A$6:$M$46,10,FALSE))))</f>
        <v>#N/A</v>
      </c>
      <c r="J25" s="23" t="e">
        <f>IF($A25&lt;100,VLOOKUP($A25,Дебют!$A$10:$Q$26,11,FALSE),IF($A25&lt;200,VLOOKUP($A25,Прогресс!$A$10:$Q$28,11,FALSE),IF($A25&lt;300,VLOOKUP($A25,#REF!,11,FALSE),VLOOKUP($A25,Сумма!$A$6:$M$46,11,FALSE))))</f>
        <v>#N/A</v>
      </c>
      <c r="K25" s="38" t="e">
        <f t="shared" si="0"/>
        <v>#N/A</v>
      </c>
      <c r="L25" s="39" t="e">
        <f>IF(J25&gt;$M$8,100,IF(I25=100,100,IF(I25=150,150,I25+K25)))</f>
        <v>#N/A</v>
      </c>
      <c r="M25" s="22" t="e">
        <f t="shared" si="4"/>
        <v>#N/A</v>
      </c>
      <c r="N25" s="38" t="e">
        <f t="shared" si="4"/>
        <v>#N/A</v>
      </c>
      <c r="O25" s="38" t="e">
        <f>SUM(H25,L25)</f>
        <v>#N/A</v>
      </c>
      <c r="P25" s="61"/>
    </row>
    <row r="26" spans="1:16" ht="18">
      <c r="A26" s="31">
        <v>7</v>
      </c>
      <c r="B26" s="30" t="s">
        <v>175</v>
      </c>
      <c r="C26" s="20"/>
      <c r="D26" s="21"/>
      <c r="E26" s="55">
        <f>SUM(E27:E29)</f>
        <v>300</v>
      </c>
      <c r="F26" s="57">
        <v>104</v>
      </c>
      <c r="G26" s="56"/>
      <c r="H26" s="59">
        <f>SUM(E26:G26)</f>
        <v>404</v>
      </c>
      <c r="I26" s="67" t="e">
        <f>SUM(I27:I29)</f>
        <v>#N/A</v>
      </c>
      <c r="J26" s="64" t="e">
        <f>SUM(J27:J29)</f>
        <v>#N/A</v>
      </c>
      <c r="K26" s="65"/>
      <c r="L26" s="66" t="e">
        <f>SUM(L27:L29)</f>
        <v>#N/A</v>
      </c>
      <c r="M26" s="67" t="e">
        <f>SUM(M27:M29)</f>
        <v>#N/A</v>
      </c>
      <c r="N26" s="64" t="e">
        <f>SUM(N27:N29)</f>
        <v>#N/A</v>
      </c>
      <c r="O26" s="64" t="e">
        <f>SUM(O27:O29)</f>
        <v>#N/A</v>
      </c>
      <c r="P26" s="60">
        <v>5</v>
      </c>
    </row>
    <row r="27" spans="1:16" ht="15" outlineLevel="1">
      <c r="A27" s="32"/>
      <c r="B27" s="20" t="s">
        <v>132</v>
      </c>
      <c r="C27" s="20" t="s">
        <v>72</v>
      </c>
      <c r="D27" s="20" t="s">
        <v>61</v>
      </c>
      <c r="E27" s="19">
        <v>150</v>
      </c>
      <c r="F27" s="20"/>
      <c r="G27" s="36"/>
      <c r="H27" s="37"/>
      <c r="I27" s="19" t="e">
        <f>IF($A27&lt;100,VLOOKUP($A27,Дебют!$A$10:$Q$26,10,FALSE),IF($A27&lt;200,VLOOKUP($A27,Прогресс!$A$10:$Q$28,10,FALSE),IF($A27&lt;300,VLOOKUP($A27,#REF!,10,FALSE),VLOOKUP($A27,Сумма!$A$6:$M$46,10,FALSE))))</f>
        <v>#N/A</v>
      </c>
      <c r="J27" s="20" t="e">
        <f>IF($A27&lt;100,VLOOKUP($A27,Дебют!$A$10:$Q$26,11,FALSE),IF($A27&lt;200,VLOOKUP($A27,Прогресс!$A$10:$Q$28,11,FALSE),IF($A27&lt;300,VLOOKUP($A27,#REF!,11,FALSE),VLOOKUP($A27,Сумма!$A$6:$M$46,11,FALSE))))</f>
        <v>#N/A</v>
      </c>
      <c r="K27" s="36" t="e">
        <f t="shared" si="0"/>
        <v>#N/A</v>
      </c>
      <c r="L27" s="37" t="e">
        <f>IF(J27&gt;$M$8,100,IF(I27=100,100,IF(I27=150,150,I27+K27)))</f>
        <v>#N/A</v>
      </c>
      <c r="M27" s="19" t="e">
        <f aca="true" t="shared" si="5" ref="M27:N29">SUM(E27,I27)</f>
        <v>#N/A</v>
      </c>
      <c r="N27" s="36" t="e">
        <f t="shared" si="5"/>
        <v>#N/A</v>
      </c>
      <c r="O27" s="36" t="e">
        <f>SUM(H27,L27)</f>
        <v>#N/A</v>
      </c>
      <c r="P27" s="60"/>
    </row>
    <row r="28" spans="1:16" ht="15" outlineLevel="1">
      <c r="A28" s="32"/>
      <c r="B28" s="20" t="s">
        <v>65</v>
      </c>
      <c r="C28" s="20" t="s">
        <v>72</v>
      </c>
      <c r="D28" s="20" t="s">
        <v>66</v>
      </c>
      <c r="E28" s="19">
        <v>150</v>
      </c>
      <c r="F28" s="20"/>
      <c r="G28" s="36"/>
      <c r="H28" s="37"/>
      <c r="I28" s="19" t="e">
        <f>IF($A28&lt;100,VLOOKUP($A28,Дебют!$A$10:$Q$26,10,FALSE),IF($A28&lt;200,VLOOKUP($A28,Прогресс!$A$10:$Q$28,10,FALSE),IF($A28&lt;300,VLOOKUP($A28,#REF!,10,FALSE),VLOOKUP($A28,Сумма!$A$6:$M$46,10,FALSE))))</f>
        <v>#N/A</v>
      </c>
      <c r="J28" s="20" t="e">
        <f>IF($A28&lt;100,VLOOKUP($A28,Дебют!$A$10:$Q$26,11,FALSE),IF($A28&lt;200,VLOOKUP($A28,Прогресс!$A$10:$Q$28,11,FALSE),IF($A28&lt;300,VLOOKUP($A28,#REF!,11,FALSE),VLOOKUP($A28,Сумма!$A$6:$M$46,11,FALSE))))</f>
        <v>#N/A</v>
      </c>
      <c r="K28" s="36" t="e">
        <f t="shared" si="0"/>
        <v>#N/A</v>
      </c>
      <c r="L28" s="37" t="e">
        <f>IF(J28&gt;$M$8,100,IF(I28=100,100,IF(I28=150,150,I28+K28)))</f>
        <v>#N/A</v>
      </c>
      <c r="M28" s="19" t="e">
        <f t="shared" si="5"/>
        <v>#N/A</v>
      </c>
      <c r="N28" s="36" t="e">
        <f t="shared" si="5"/>
        <v>#N/A</v>
      </c>
      <c r="O28" s="36" t="e">
        <f>SUM(H28,L28)</f>
        <v>#N/A</v>
      </c>
      <c r="P28" s="60"/>
    </row>
    <row r="29" spans="1:16" ht="15.75" outlineLevel="1" thickBot="1">
      <c r="A29" s="33"/>
      <c r="B29" s="23" t="s">
        <v>91</v>
      </c>
      <c r="C29" s="23" t="s">
        <v>72</v>
      </c>
      <c r="D29" s="24" t="s">
        <v>92</v>
      </c>
      <c r="E29" s="22">
        <v>0</v>
      </c>
      <c r="F29" s="23"/>
      <c r="G29" s="38"/>
      <c r="H29" s="39"/>
      <c r="I29" s="22" t="e">
        <f>IF($A29&lt;100,VLOOKUP($A29,Дебют!$A$10:$Q$26,10,FALSE),IF($A29&lt;200,VLOOKUP($A29,Прогресс!$A$10:$Q$28,10,FALSE),IF($A29&lt;300,VLOOKUP($A29,#REF!,10,FALSE),VLOOKUP($A29,Сумма!$A$6:$M$46,10,FALSE))))</f>
        <v>#N/A</v>
      </c>
      <c r="J29" s="23" t="e">
        <f>IF($A29&lt;100,VLOOKUP($A29,Дебют!$A$10:$Q$26,11,FALSE),IF($A29&lt;200,VLOOKUP($A29,Прогресс!$A$10:$Q$28,11,FALSE),IF($A29&lt;300,VLOOKUP($A29,#REF!,11,FALSE),VLOOKUP($A29,Сумма!$A$6:$M$46,11,FALSE))))</f>
        <v>#N/A</v>
      </c>
      <c r="K29" s="38" t="e">
        <f t="shared" si="0"/>
        <v>#N/A</v>
      </c>
      <c r="L29" s="39" t="e">
        <f>IF(J29&gt;$M$8,100,IF(I29=100,100,IF(I29=150,150,I29+K29)))</f>
        <v>#N/A</v>
      </c>
      <c r="M29" s="22" t="e">
        <f t="shared" si="5"/>
        <v>#N/A</v>
      </c>
      <c r="N29" s="38" t="e">
        <f t="shared" si="5"/>
        <v>#N/A</v>
      </c>
      <c r="O29" s="38" t="e">
        <f>SUM(H29,L29)</f>
        <v>#N/A</v>
      </c>
      <c r="P29" s="61"/>
    </row>
    <row r="30" spans="1:16" ht="18">
      <c r="A30" s="31">
        <v>1</v>
      </c>
      <c r="B30" s="30" t="s">
        <v>171</v>
      </c>
      <c r="C30" s="20"/>
      <c r="D30" s="21"/>
      <c r="E30" s="55">
        <f>SUM(E31:E33)</f>
        <v>305</v>
      </c>
      <c r="F30" s="57"/>
      <c r="G30" s="56"/>
      <c r="H30" s="127">
        <v>1000</v>
      </c>
      <c r="I30" s="67" t="e">
        <f>SUM(I31:I33)</f>
        <v>#N/A</v>
      </c>
      <c r="J30" s="64" t="e">
        <f>SUM(J31:J33)</f>
        <v>#N/A</v>
      </c>
      <c r="K30" s="65"/>
      <c r="L30" s="66" t="e">
        <f>SUM(L31:L33)</f>
        <v>#N/A</v>
      </c>
      <c r="M30" s="67" t="e">
        <f>SUM(M31:M33)</f>
        <v>#N/A</v>
      </c>
      <c r="N30" s="64" t="e">
        <f>SUM(N31:N33)</f>
        <v>#N/A</v>
      </c>
      <c r="O30" s="64" t="e">
        <f>SUM(O31:O33)</f>
        <v>#N/A</v>
      </c>
      <c r="P30" s="60"/>
    </row>
    <row r="31" spans="1:16" ht="15" outlineLevel="1">
      <c r="A31" s="32"/>
      <c r="B31" s="20" t="s">
        <v>134</v>
      </c>
      <c r="C31" s="20" t="s">
        <v>104</v>
      </c>
      <c r="D31" s="20" t="s">
        <v>82</v>
      </c>
      <c r="E31" s="19">
        <v>150</v>
      </c>
      <c r="F31" s="20"/>
      <c r="G31" s="36"/>
      <c r="H31" s="37"/>
      <c r="I31" s="19" t="e">
        <f>IF($A31&lt;100,VLOOKUP($A31,Дебют!$A$10:$Q$26,10,FALSE),IF($A31&lt;200,VLOOKUP($A31,Прогресс!$A$10:$Q$28,10,FALSE),IF($A31&lt;300,VLOOKUP($A31,#REF!,10,FALSE),VLOOKUP($A31,Сумма!$A$6:$M$46,10,FALSE))))</f>
        <v>#N/A</v>
      </c>
      <c r="J31" s="20" t="e">
        <f>IF($A31&lt;100,VLOOKUP($A31,Дебют!$A$10:$Q$26,11,FALSE),IF($A31&lt;200,VLOOKUP($A31,Прогресс!$A$10:$Q$28,11,FALSE),IF($A31&lt;300,VLOOKUP($A31,#REF!,11,FALSE),VLOOKUP($A31,Сумма!$A$6:$M$46,11,FALSE))))</f>
        <v>#N/A</v>
      </c>
      <c r="K31" s="36" t="e">
        <f t="shared" si="0"/>
        <v>#N/A</v>
      </c>
      <c r="L31" s="37" t="e">
        <f>IF(J31&gt;$M$8,100,IF(I31=100,100,IF(I31=150,150,I31+K31)))</f>
        <v>#N/A</v>
      </c>
      <c r="M31" s="19" t="e">
        <f aca="true" t="shared" si="6" ref="M31:N33">SUM(E31,I31)</f>
        <v>#N/A</v>
      </c>
      <c r="N31" s="36" t="e">
        <f t="shared" si="6"/>
        <v>#N/A</v>
      </c>
      <c r="O31" s="36" t="e">
        <f>SUM(H31,L31)</f>
        <v>#N/A</v>
      </c>
      <c r="P31" s="60"/>
    </row>
    <row r="32" spans="1:16" ht="15" outlineLevel="1">
      <c r="A32" s="32"/>
      <c r="B32" s="20" t="s">
        <v>88</v>
      </c>
      <c r="C32" s="20" t="s">
        <v>104</v>
      </c>
      <c r="D32" s="20" t="s">
        <v>89</v>
      </c>
      <c r="E32" s="19">
        <v>5</v>
      </c>
      <c r="F32" s="20"/>
      <c r="G32" s="36"/>
      <c r="H32" s="37"/>
      <c r="I32" s="19" t="e">
        <f>IF($A32&lt;100,VLOOKUP($A32,Дебют!$A$10:$Q$26,10,FALSE),IF($A32&lt;200,VLOOKUP($A32,Прогресс!$A$10:$Q$28,10,FALSE),IF($A32&lt;300,VLOOKUP($A32,#REF!,10,FALSE),VLOOKUP($A32,Сумма!$A$6:$M$46,10,FALSE))))</f>
        <v>#N/A</v>
      </c>
      <c r="J32" s="20" t="e">
        <f>IF($A32&lt;100,VLOOKUP($A32,Дебют!$A$10:$Q$26,11,FALSE),IF($A32&lt;200,VLOOKUP($A32,Прогресс!$A$10:$Q$28,11,FALSE),IF($A32&lt;300,VLOOKUP($A32,#REF!,11,FALSE),VLOOKUP($A32,Сумма!$A$6:$M$46,11,FALSE))))</f>
        <v>#N/A</v>
      </c>
      <c r="K32" s="36" t="e">
        <f t="shared" si="0"/>
        <v>#N/A</v>
      </c>
      <c r="L32" s="37" t="e">
        <f>IF(J32&gt;$M$8,100,IF(I32=100,100,IF(I32=150,150,I32+K32)))</f>
        <v>#N/A</v>
      </c>
      <c r="M32" s="19" t="e">
        <f t="shared" si="6"/>
        <v>#N/A</v>
      </c>
      <c r="N32" s="36" t="e">
        <f t="shared" si="6"/>
        <v>#N/A</v>
      </c>
      <c r="O32" s="36" t="e">
        <f>SUM(H32,L32)</f>
        <v>#N/A</v>
      </c>
      <c r="P32" s="60"/>
    </row>
    <row r="33" spans="1:16" ht="15.75" outlineLevel="1" thickBot="1">
      <c r="A33" s="33"/>
      <c r="B33" s="23" t="s">
        <v>173</v>
      </c>
      <c r="C33" s="23" t="s">
        <v>105</v>
      </c>
      <c r="D33" s="24" t="s">
        <v>106</v>
      </c>
      <c r="E33" s="22">
        <v>150</v>
      </c>
      <c r="F33" s="23"/>
      <c r="G33" s="38"/>
      <c r="H33" s="39"/>
      <c r="I33" s="22" t="e">
        <f>IF($A33&lt;100,VLOOKUP($A33,Дебют!$A$10:$Q$26,10,FALSE),IF($A33&lt;200,VLOOKUP($A33,Прогресс!$A$10:$Q$28,10,FALSE),IF($A33&lt;300,VLOOKUP($A33,#REF!,10,FALSE),VLOOKUP($A33,Сумма!$A$6:$M$46,10,FALSE))))</f>
        <v>#N/A</v>
      </c>
      <c r="J33" s="23" t="e">
        <f>IF($A33&lt;100,VLOOKUP($A33,Дебют!$A$10:$Q$26,11,FALSE),IF($A33&lt;200,VLOOKUP($A33,Прогресс!$A$10:$Q$28,11,FALSE),IF($A33&lt;300,VLOOKUP($A33,#REF!,11,FALSE),VLOOKUP($A33,Сумма!$A$6:$M$46,11,FALSE))))</f>
        <v>#N/A</v>
      </c>
      <c r="K33" s="38" t="e">
        <f t="shared" si="0"/>
        <v>#N/A</v>
      </c>
      <c r="L33" s="39" t="e">
        <f>IF(J33&gt;$M$8,100,IF(I33=100,100,IF(I33=150,150,I33+K33)))</f>
        <v>#N/A</v>
      </c>
      <c r="M33" s="22" t="e">
        <f t="shared" si="6"/>
        <v>#N/A</v>
      </c>
      <c r="N33" s="38" t="e">
        <f t="shared" si="6"/>
        <v>#N/A</v>
      </c>
      <c r="O33" s="38" t="e">
        <f>SUM(H33,L33)</f>
        <v>#N/A</v>
      </c>
      <c r="P33" s="61"/>
    </row>
    <row r="34" spans="1:16" ht="18">
      <c r="A34" s="31">
        <v>4</v>
      </c>
      <c r="B34" s="30" t="s">
        <v>166</v>
      </c>
      <c r="C34" s="20"/>
      <c r="D34" s="21"/>
      <c r="E34" s="55">
        <f>SUM(E35:E37)</f>
        <v>300</v>
      </c>
      <c r="F34" s="57"/>
      <c r="G34" s="56"/>
      <c r="H34" s="127">
        <v>1000</v>
      </c>
      <c r="I34" s="67" t="e">
        <f>SUM(I35:I37)</f>
        <v>#N/A</v>
      </c>
      <c r="J34" s="64" t="e">
        <f>SUM(J35:J37)</f>
        <v>#N/A</v>
      </c>
      <c r="K34" s="65"/>
      <c r="L34" s="66" t="e">
        <f>SUM(L35:L37)</f>
        <v>#N/A</v>
      </c>
      <c r="M34" s="67" t="e">
        <f>SUM(M35:M37)</f>
        <v>#N/A</v>
      </c>
      <c r="N34" s="64" t="e">
        <f>SUM(N35:N37)</f>
        <v>#N/A</v>
      </c>
      <c r="O34" s="64" t="e">
        <f>SUM(O35:O37)</f>
        <v>#N/A</v>
      </c>
      <c r="P34" s="60"/>
    </row>
    <row r="35" spans="1:16" ht="15" outlineLevel="1">
      <c r="A35" s="32"/>
      <c r="B35" s="20" t="s">
        <v>111</v>
      </c>
      <c r="C35" s="20" t="s">
        <v>104</v>
      </c>
      <c r="D35" s="20" t="s">
        <v>137</v>
      </c>
      <c r="E35" s="19"/>
      <c r="F35" s="20"/>
      <c r="G35" s="36"/>
      <c r="H35" s="37"/>
      <c r="I35" s="19" t="e">
        <f>IF($A35&lt;100,VLOOKUP($A35,Дебют!$A$10:$Q$26,10,FALSE),IF($A35&lt;200,VLOOKUP($A35,Прогресс!$A$10:$Q$28,10,FALSE),IF($A35&lt;300,VLOOKUP($A35,#REF!,10,FALSE),VLOOKUP($A35,Сумма!$A$6:$M$46,10,FALSE))))</f>
        <v>#N/A</v>
      </c>
      <c r="J35" s="20" t="e">
        <f>IF($A35&lt;100,VLOOKUP($A35,Дебют!$A$10:$Q$26,11,FALSE),IF($A35&lt;200,VLOOKUP($A35,Прогресс!$A$10:$Q$28,11,FALSE),IF($A35&lt;300,VLOOKUP($A35,#REF!,11,FALSE),VLOOKUP($A35,Сумма!$A$6:$M$46,11,FALSE))))</f>
        <v>#N/A</v>
      </c>
      <c r="K35" s="36" t="e">
        <f t="shared" si="0"/>
        <v>#N/A</v>
      </c>
      <c r="L35" s="37" t="e">
        <f>IF(J35&gt;$M$8,100,IF(I35=100,100,IF(I35=150,150,I35+K35)))</f>
        <v>#N/A</v>
      </c>
      <c r="M35" s="19" t="e">
        <f aca="true" t="shared" si="7" ref="M35:N37">SUM(E35,I35)</f>
        <v>#N/A</v>
      </c>
      <c r="N35" s="36" t="e">
        <f t="shared" si="7"/>
        <v>#N/A</v>
      </c>
      <c r="O35" s="36" t="e">
        <f>SUM(H35,L35)</f>
        <v>#N/A</v>
      </c>
      <c r="P35" s="60"/>
    </row>
    <row r="36" spans="1:16" ht="15" outlineLevel="1">
      <c r="A36" s="32"/>
      <c r="B36" s="20" t="s">
        <v>54</v>
      </c>
      <c r="C36" s="20" t="s">
        <v>75</v>
      </c>
      <c r="D36" s="20" t="s">
        <v>112</v>
      </c>
      <c r="E36" s="19">
        <v>150</v>
      </c>
      <c r="F36" s="20"/>
      <c r="G36" s="36"/>
      <c r="H36" s="37"/>
      <c r="I36" s="19" t="e">
        <f>IF($A36&lt;100,VLOOKUP($A36,Дебют!$A$10:$Q$26,10,FALSE),IF($A36&lt;200,VLOOKUP($A36,Прогресс!$A$10:$Q$28,10,FALSE),IF($A36&lt;300,VLOOKUP($A36,#REF!,10,FALSE),VLOOKUP($A36,Сумма!$A$6:$M$46,10,FALSE))))</f>
        <v>#N/A</v>
      </c>
      <c r="J36" s="20" t="e">
        <f>IF($A36&lt;100,VLOOKUP($A36,Дебют!$A$10:$Q$26,11,FALSE),IF($A36&lt;200,VLOOKUP($A36,Прогресс!$A$10:$Q$28,11,FALSE),IF($A36&lt;300,VLOOKUP($A36,#REF!,11,FALSE),VLOOKUP($A36,Сумма!$A$6:$M$46,11,FALSE))))</f>
        <v>#N/A</v>
      </c>
      <c r="K36" s="36" t="e">
        <f t="shared" si="0"/>
        <v>#N/A</v>
      </c>
      <c r="L36" s="37" t="e">
        <f>IF(J36&gt;$M$8,100,IF(I36=100,100,IF(I36=150,150,I36+K36)))</f>
        <v>#N/A</v>
      </c>
      <c r="M36" s="19" t="e">
        <f t="shared" si="7"/>
        <v>#N/A</v>
      </c>
      <c r="N36" s="36" t="e">
        <f t="shared" si="7"/>
        <v>#N/A</v>
      </c>
      <c r="O36" s="36" t="e">
        <f>SUM(H36,L36)</f>
        <v>#N/A</v>
      </c>
      <c r="P36" s="60"/>
    </row>
    <row r="37" spans="1:16" ht="15.75" outlineLevel="1" thickBot="1">
      <c r="A37" s="33"/>
      <c r="B37" s="23" t="s">
        <v>122</v>
      </c>
      <c r="C37" s="23" t="s">
        <v>107</v>
      </c>
      <c r="D37" s="24" t="s">
        <v>123</v>
      </c>
      <c r="E37" s="22">
        <v>150</v>
      </c>
      <c r="F37" s="23"/>
      <c r="G37" s="38"/>
      <c r="H37" s="39"/>
      <c r="I37" s="22" t="e">
        <f>IF($A37&lt;100,VLOOKUP($A37,Дебют!$A$10:$Q$26,10,FALSE),IF($A37&lt;200,VLOOKUP($A37,Прогресс!$A$10:$Q$28,10,FALSE),IF($A37&lt;300,VLOOKUP($A37,#REF!,10,FALSE),VLOOKUP($A37,Сумма!$A$6:$M$46,10,FALSE))))</f>
        <v>#N/A</v>
      </c>
      <c r="J37" s="23" t="e">
        <f>IF($A37&lt;100,VLOOKUP($A37,Дебют!$A$10:$Q$26,11,FALSE),IF($A37&lt;200,VLOOKUP($A37,Прогресс!$A$10:$Q$28,11,FALSE),IF($A37&lt;300,VLOOKUP($A37,#REF!,11,FALSE),VLOOKUP($A37,Сумма!$A$6:$M$46,11,FALSE))))</f>
        <v>#N/A</v>
      </c>
      <c r="K37" s="38" t="e">
        <f t="shared" si="0"/>
        <v>#N/A</v>
      </c>
      <c r="L37" s="39" t="e">
        <f>IF(J37&gt;$M$8,100,IF(I37=100,100,IF(I37=150,150,I37+K37)))</f>
        <v>#N/A</v>
      </c>
      <c r="M37" s="22" t="e">
        <f t="shared" si="7"/>
        <v>#N/A</v>
      </c>
      <c r="N37" s="38" t="e">
        <f t="shared" si="7"/>
        <v>#N/A</v>
      </c>
      <c r="O37" s="38" t="e">
        <f>SUM(H37,L37)</f>
        <v>#N/A</v>
      </c>
      <c r="P37" s="61"/>
    </row>
    <row r="38" spans="1:16" ht="18">
      <c r="A38" s="31">
        <v>6</v>
      </c>
      <c r="B38" s="30" t="s">
        <v>167</v>
      </c>
      <c r="C38" s="20"/>
      <c r="D38" s="21"/>
      <c r="E38" s="55">
        <f>SUM(E39:E41)</f>
        <v>310</v>
      </c>
      <c r="F38" s="57"/>
      <c r="G38" s="56"/>
      <c r="H38" s="127">
        <v>1000</v>
      </c>
      <c r="I38" s="67" t="e">
        <f>SUM(I39:I41)</f>
        <v>#N/A</v>
      </c>
      <c r="J38" s="64" t="e">
        <f>SUM(J39:J41)</f>
        <v>#N/A</v>
      </c>
      <c r="K38" s="65"/>
      <c r="L38" s="66" t="e">
        <f>SUM(L39:L41)</f>
        <v>#N/A</v>
      </c>
      <c r="M38" s="67" t="e">
        <f>SUM(M39:M41)</f>
        <v>#N/A</v>
      </c>
      <c r="N38" s="64" t="e">
        <f>SUM(N39:N41)</f>
        <v>#N/A</v>
      </c>
      <c r="O38" s="64" t="e">
        <f>SUM(O39:O41)</f>
        <v>#N/A</v>
      </c>
      <c r="P38" s="60"/>
    </row>
    <row r="39" spans="1:16" ht="15" outlineLevel="1">
      <c r="A39" s="32"/>
      <c r="B39" s="20" t="s">
        <v>116</v>
      </c>
      <c r="C39" s="20" t="s">
        <v>104</v>
      </c>
      <c r="D39" s="20" t="s">
        <v>118</v>
      </c>
      <c r="E39" s="19">
        <v>10</v>
      </c>
      <c r="F39" s="20"/>
      <c r="G39" s="36"/>
      <c r="H39" s="37"/>
      <c r="I39" s="19" t="e">
        <f>IF($A39&lt;100,VLOOKUP($A39,Дебют!$A$10:$Q$26,10,FALSE),IF($A39&lt;200,VLOOKUP($A39,Прогресс!$A$10:$Q$28,10,FALSE),IF($A39&lt;300,VLOOKUP($A39,#REF!,10,FALSE),VLOOKUP($A39,Сумма!$A$6:$M$46,10,FALSE))))</f>
        <v>#N/A</v>
      </c>
      <c r="J39" s="20" t="e">
        <f>IF($A39&lt;100,VLOOKUP($A39,Дебют!$A$10:$Q$26,11,FALSE),IF($A39&lt;200,VLOOKUP($A39,Прогресс!$A$10:$Q$28,11,FALSE),IF($A39&lt;300,VLOOKUP($A39,#REF!,11,FALSE),VLOOKUP($A39,Сумма!$A$6:$M$46,11,FALSE))))</f>
        <v>#N/A</v>
      </c>
      <c r="K39" s="36" t="e">
        <f t="shared" si="0"/>
        <v>#N/A</v>
      </c>
      <c r="L39" s="37" t="e">
        <f>IF(J39&gt;$M$8,100,IF(I39=100,100,IF(I39=150,150,I39+K39)))</f>
        <v>#N/A</v>
      </c>
      <c r="M39" s="19" t="e">
        <f aca="true" t="shared" si="8" ref="M39:N41">SUM(E39,I39)</f>
        <v>#N/A</v>
      </c>
      <c r="N39" s="36" t="e">
        <f t="shared" si="8"/>
        <v>#N/A</v>
      </c>
      <c r="O39" s="36" t="e">
        <f>SUM(H39,L39)</f>
        <v>#N/A</v>
      </c>
      <c r="P39" s="60"/>
    </row>
    <row r="40" spans="1:16" ht="15" outlineLevel="1">
      <c r="A40" s="32"/>
      <c r="B40" s="20" t="s">
        <v>54</v>
      </c>
      <c r="C40" s="20" t="s">
        <v>104</v>
      </c>
      <c r="D40" s="20" t="s">
        <v>69</v>
      </c>
      <c r="E40" s="19">
        <v>150</v>
      </c>
      <c r="F40" s="20"/>
      <c r="G40" s="36"/>
      <c r="H40" s="37"/>
      <c r="I40" s="19" t="e">
        <f>IF($A40&lt;100,VLOOKUP($A40,Дебют!$A$10:$Q$26,10,FALSE),IF($A40&lt;200,VLOOKUP($A40,Прогресс!$A$10:$Q$28,10,FALSE),IF($A40&lt;300,VLOOKUP($A40,#REF!,10,FALSE),VLOOKUP($A40,Сумма!$A$6:$M$46,10,FALSE))))</f>
        <v>#N/A</v>
      </c>
      <c r="J40" s="20" t="e">
        <f>IF($A40&lt;100,VLOOKUP($A40,Дебют!$A$10:$Q$26,11,FALSE),IF($A40&lt;200,VLOOKUP($A40,Прогресс!$A$10:$Q$28,11,FALSE),IF($A40&lt;300,VLOOKUP($A40,#REF!,11,FALSE),VLOOKUP($A40,Сумма!$A$6:$M$46,11,FALSE))))</f>
        <v>#N/A</v>
      </c>
      <c r="K40" s="36" t="e">
        <f t="shared" si="0"/>
        <v>#N/A</v>
      </c>
      <c r="L40" s="37" t="e">
        <f>IF(J40&gt;$M$8,100,IF(I40=100,100,IF(I40=150,150,I40+K40)))</f>
        <v>#N/A</v>
      </c>
      <c r="M40" s="19" t="e">
        <f t="shared" si="8"/>
        <v>#N/A</v>
      </c>
      <c r="N40" s="36" t="e">
        <f t="shared" si="8"/>
        <v>#N/A</v>
      </c>
      <c r="O40" s="36" t="e">
        <f>SUM(H40,L40)</f>
        <v>#N/A</v>
      </c>
      <c r="P40" s="60"/>
    </row>
    <row r="41" spans="1:16" ht="15.75" outlineLevel="1" thickBot="1">
      <c r="A41" s="33"/>
      <c r="B41" s="23" t="s">
        <v>122</v>
      </c>
      <c r="C41" s="23" t="s">
        <v>107</v>
      </c>
      <c r="D41" s="24" t="s">
        <v>108</v>
      </c>
      <c r="E41" s="22">
        <v>150</v>
      </c>
      <c r="F41" s="23"/>
      <c r="G41" s="38"/>
      <c r="H41" s="39"/>
      <c r="I41" s="22" t="e">
        <f>IF($A41&lt;100,VLOOKUP($A41,Дебют!$A$10:$Q$26,10,FALSE),IF($A41&lt;200,VLOOKUP($A41,Прогресс!$A$10:$Q$28,10,FALSE),IF($A41&lt;300,VLOOKUP($A41,#REF!,10,FALSE),VLOOKUP($A41,Сумма!$A$6:$M$46,10,FALSE))))</f>
        <v>#N/A</v>
      </c>
      <c r="J41" s="23" t="e">
        <f>IF($A41&lt;100,VLOOKUP($A41,Дебют!$A$10:$Q$26,11,FALSE),IF($A41&lt;200,VLOOKUP($A41,Прогресс!$A$10:$Q$28,11,FALSE),IF($A41&lt;300,VLOOKUP($A41,#REF!,11,FALSE),VLOOKUP($A41,Сумма!$A$6:$M$46,11,FALSE))))</f>
        <v>#N/A</v>
      </c>
      <c r="K41" s="38" t="e">
        <f t="shared" si="0"/>
        <v>#N/A</v>
      </c>
      <c r="L41" s="39" t="e">
        <f>IF(J41&gt;$M$8,100,IF(I41=100,100,IF(I41=150,150,I41+K41)))</f>
        <v>#N/A</v>
      </c>
      <c r="M41" s="22" t="e">
        <f t="shared" si="8"/>
        <v>#N/A</v>
      </c>
      <c r="N41" s="38" t="e">
        <f t="shared" si="8"/>
        <v>#N/A</v>
      </c>
      <c r="O41" s="38" t="e">
        <f>SUM(H41,L41)</f>
        <v>#N/A</v>
      </c>
      <c r="P41" s="61"/>
    </row>
    <row r="42" spans="1:16" ht="18">
      <c r="A42" s="31">
        <v>9</v>
      </c>
      <c r="B42" s="30" t="s">
        <v>172</v>
      </c>
      <c r="C42" s="20"/>
      <c r="D42" s="21"/>
      <c r="E42" s="55">
        <f>SUM(E43:E45)</f>
        <v>0</v>
      </c>
      <c r="F42" s="57"/>
      <c r="G42" s="56"/>
      <c r="H42" s="127">
        <v>1000</v>
      </c>
      <c r="I42" s="67" t="e">
        <f>SUM(I43:I45)</f>
        <v>#N/A</v>
      </c>
      <c r="J42" s="64" t="e">
        <f>SUM(J43:J45)</f>
        <v>#N/A</v>
      </c>
      <c r="K42" s="65"/>
      <c r="L42" s="66" t="e">
        <f>SUM(L43:L45)</f>
        <v>#N/A</v>
      </c>
      <c r="M42" s="67" t="e">
        <f>SUM(M43:M45)</f>
        <v>#N/A</v>
      </c>
      <c r="N42" s="64" t="e">
        <f>SUM(N43:N45)</f>
        <v>#N/A</v>
      </c>
      <c r="O42" s="64" t="e">
        <f>SUM(O43:O45)</f>
        <v>#N/A</v>
      </c>
      <c r="P42" s="60"/>
    </row>
    <row r="43" spans="1:16" ht="15.75" outlineLevel="1">
      <c r="A43" s="32"/>
      <c r="B43" s="20" t="s">
        <v>65</v>
      </c>
      <c r="C43" s="20" t="s">
        <v>140</v>
      </c>
      <c r="D43" s="20" t="s">
        <v>143</v>
      </c>
      <c r="E43" s="19"/>
      <c r="F43" s="20"/>
      <c r="G43" s="36"/>
      <c r="H43" s="127"/>
      <c r="I43" s="19" t="e">
        <f>IF($A43&lt;100,VLOOKUP($A43,Дебют!$A$10:$Q$26,10,FALSE),IF($A43&lt;200,VLOOKUP($A43,Прогресс!$A$10:$Q$28,10,FALSE),IF($A43&lt;300,VLOOKUP($A43,#REF!,10,FALSE),VLOOKUP($A43,Сумма!$A$6:$M$46,10,FALSE))))</f>
        <v>#N/A</v>
      </c>
      <c r="J43" s="20" t="e">
        <f>IF($A43&lt;100,VLOOKUP($A43,Дебют!$A$10:$Q$26,11,FALSE),IF($A43&lt;200,VLOOKUP($A43,Прогресс!$A$10:$Q$28,11,FALSE),IF($A43&lt;300,VLOOKUP($A43,#REF!,11,FALSE),VLOOKUP($A43,Сумма!$A$6:$M$46,11,FALSE))))</f>
        <v>#N/A</v>
      </c>
      <c r="K43" s="36" t="e">
        <f t="shared" si="0"/>
        <v>#N/A</v>
      </c>
      <c r="L43" s="37" t="e">
        <f>IF(J43&gt;$M$8,100,IF(I43=100,100,IF(I43=150,150,I43+K43)))</f>
        <v>#N/A</v>
      </c>
      <c r="M43" s="19" t="e">
        <f aca="true" t="shared" si="9" ref="M43:N45">SUM(E43,I43)</f>
        <v>#N/A</v>
      </c>
      <c r="N43" s="36" t="e">
        <f t="shared" si="9"/>
        <v>#N/A</v>
      </c>
      <c r="O43" s="36" t="e">
        <f>SUM(H43,L43)</f>
        <v>#N/A</v>
      </c>
      <c r="P43" s="60"/>
    </row>
    <row r="44" spans="1:16" ht="15" outlineLevel="1">
      <c r="A44" s="32"/>
      <c r="B44" s="20" t="s">
        <v>174</v>
      </c>
      <c r="C44" s="20" t="s">
        <v>104</v>
      </c>
      <c r="D44" s="20" t="s">
        <v>177</v>
      </c>
      <c r="E44" s="19">
        <v>0</v>
      </c>
      <c r="F44" s="20"/>
      <c r="G44" s="36"/>
      <c r="H44" s="37"/>
      <c r="I44" s="19" t="e">
        <f>IF($A44&lt;100,VLOOKUP($A44,Дебют!$A$10:$Q$26,10,FALSE),IF($A44&lt;200,VLOOKUP($A44,Прогресс!$A$10:$Q$28,10,FALSE),IF($A44&lt;300,VLOOKUP($A44,#REF!,10,FALSE),VLOOKUP($A44,Сумма!$A$6:$M$46,10,FALSE))))</f>
        <v>#N/A</v>
      </c>
      <c r="J44" s="20" t="e">
        <f>IF($A44&lt;100,VLOOKUP($A44,Дебют!$A$10:$Q$26,11,FALSE),IF($A44&lt;200,VLOOKUP($A44,Прогресс!$A$10:$Q$28,11,FALSE),IF($A44&lt;300,VLOOKUP($A44,#REF!,11,FALSE),VLOOKUP($A44,Сумма!$A$6:$M$46,11,FALSE))))</f>
        <v>#N/A</v>
      </c>
      <c r="K44" s="36" t="e">
        <f t="shared" si="0"/>
        <v>#N/A</v>
      </c>
      <c r="L44" s="37" t="e">
        <f>IF(J44&gt;$M$8,100,IF(I44=100,100,IF(I44=150,150,I44+K44)))</f>
        <v>#N/A</v>
      </c>
      <c r="M44" s="19" t="e">
        <f t="shared" si="9"/>
        <v>#N/A</v>
      </c>
      <c r="N44" s="36" t="e">
        <f t="shared" si="9"/>
        <v>#N/A</v>
      </c>
      <c r="O44" s="36" t="e">
        <f>SUM(H44,L44)</f>
        <v>#N/A</v>
      </c>
      <c r="P44" s="60"/>
    </row>
    <row r="45" spans="1:16" ht="15.75" outlineLevel="1" thickBot="1">
      <c r="A45" s="33"/>
      <c r="B45" s="23" t="s">
        <v>96</v>
      </c>
      <c r="C45" s="23" t="s">
        <v>193</v>
      </c>
      <c r="D45" s="24" t="s">
        <v>99</v>
      </c>
      <c r="E45" s="22"/>
      <c r="F45" s="23"/>
      <c r="G45" s="38"/>
      <c r="H45" s="39"/>
      <c r="I45" s="22" t="e">
        <f>IF($A45&lt;100,VLOOKUP($A45,Дебют!$A$10:$Q$26,10,FALSE),IF($A45&lt;200,VLOOKUP($A45,Прогресс!$A$10:$Q$28,10,FALSE),IF($A45&lt;300,VLOOKUP($A45,#REF!,10,FALSE),VLOOKUP($A45,Сумма!$A$6:$M$46,10,FALSE))))</f>
        <v>#N/A</v>
      </c>
      <c r="J45" s="23" t="e">
        <f>IF($A45&lt;100,VLOOKUP($A45,Дебют!$A$10:$Q$26,11,FALSE),IF($A45&lt;200,VLOOKUP($A45,Прогресс!$A$10:$Q$28,11,FALSE),IF($A45&lt;300,VLOOKUP($A45,#REF!,11,FALSE),VLOOKUP($A45,Сумма!$A$6:$M$46,11,FALSE))))</f>
        <v>#N/A</v>
      </c>
      <c r="K45" s="38" t="e">
        <f t="shared" si="0"/>
        <v>#N/A</v>
      </c>
      <c r="L45" s="39" t="e">
        <f>IF(J45&gt;$M$8,100,IF(I45=100,100,IF(I45=150,150,I45+K45)))</f>
        <v>#N/A</v>
      </c>
      <c r="M45" s="22" t="e">
        <f t="shared" si="9"/>
        <v>#N/A</v>
      </c>
      <c r="N45" s="38" t="e">
        <f t="shared" si="9"/>
        <v>#N/A</v>
      </c>
      <c r="O45" s="38" t="e">
        <f>SUM(H45,L45)</f>
        <v>#N/A</v>
      </c>
      <c r="P45" s="61"/>
    </row>
    <row r="46" spans="1:16" ht="18">
      <c r="A46" s="31">
        <v>11</v>
      </c>
      <c r="B46" s="30" t="s">
        <v>176</v>
      </c>
      <c r="C46" s="20"/>
      <c r="D46" s="21"/>
      <c r="E46" s="55">
        <f>SUM(E47:E49)</f>
        <v>0</v>
      </c>
      <c r="F46" s="57"/>
      <c r="G46" s="56"/>
      <c r="H46" s="127">
        <v>1000</v>
      </c>
      <c r="I46" s="67" t="e">
        <f>SUM(I47:I49)</f>
        <v>#N/A</v>
      </c>
      <c r="J46" s="64" t="e">
        <f>SUM(J47:J49)</f>
        <v>#N/A</v>
      </c>
      <c r="K46" s="65"/>
      <c r="L46" s="66" t="e">
        <f>SUM(L47:L49)</f>
        <v>#N/A</v>
      </c>
      <c r="M46" s="67" t="e">
        <f>SUM(M47:M49)</f>
        <v>#N/A</v>
      </c>
      <c r="N46" s="64" t="e">
        <f>SUM(N47:N49)</f>
        <v>#N/A</v>
      </c>
      <c r="O46" s="64" t="e">
        <f>SUM(O47:O49)</f>
        <v>#N/A</v>
      </c>
      <c r="P46" s="60"/>
    </row>
    <row r="47" spans="1:16" ht="15" outlineLevel="1">
      <c r="A47" s="32"/>
      <c r="B47" s="20" t="s">
        <v>54</v>
      </c>
      <c r="C47" s="20" t="s">
        <v>104</v>
      </c>
      <c r="D47" s="20" t="s">
        <v>87</v>
      </c>
      <c r="E47" s="19"/>
      <c r="F47" s="20"/>
      <c r="G47" s="36"/>
      <c r="H47" s="37"/>
      <c r="I47" s="19" t="e">
        <f>IF($A47&lt;100,VLOOKUP($A47,Дебют!$A$10:$Q$26,10,FALSE),IF($A47&lt;200,VLOOKUP($A47,Прогресс!$A$10:$Q$28,10,FALSE),IF($A47&lt;300,VLOOKUP($A47,#REF!,10,FALSE),VLOOKUP($A47,Сумма!$A$6:$M$46,10,FALSE))))</f>
        <v>#N/A</v>
      </c>
      <c r="J47" s="20" t="e">
        <f>IF($A47&lt;100,VLOOKUP($A47,Дебют!$A$10:$Q$26,11,FALSE),IF($A47&lt;200,VLOOKUP($A47,Прогресс!$A$10:$Q$28,11,FALSE),IF($A47&lt;300,VLOOKUP($A47,#REF!,11,FALSE),VLOOKUP($A47,Сумма!$A$6:$M$46,11,FALSE))))</f>
        <v>#N/A</v>
      </c>
      <c r="K47" s="36" t="e">
        <f t="shared" si="0"/>
        <v>#N/A</v>
      </c>
      <c r="L47" s="37" t="e">
        <f>IF(J47&gt;$M$8,100,IF(I47=100,100,IF(I47=150,150,I47+K47)))</f>
        <v>#N/A</v>
      </c>
      <c r="M47" s="19" t="e">
        <f aca="true" t="shared" si="10" ref="M47:N49">SUM(E47,I47)</f>
        <v>#N/A</v>
      </c>
      <c r="N47" s="36" t="e">
        <f t="shared" si="10"/>
        <v>#N/A</v>
      </c>
      <c r="O47" s="36" t="e">
        <f>SUM(H47,L47)</f>
        <v>#N/A</v>
      </c>
      <c r="P47" s="60"/>
    </row>
    <row r="48" spans="1:16" ht="15" outlineLevel="1">
      <c r="A48" s="32"/>
      <c r="B48" s="20" t="s">
        <v>113</v>
      </c>
      <c r="C48" s="20" t="s">
        <v>104</v>
      </c>
      <c r="D48" s="20" t="s">
        <v>114</v>
      </c>
      <c r="E48" s="19"/>
      <c r="F48" s="20"/>
      <c r="G48" s="36"/>
      <c r="H48" s="37"/>
      <c r="I48" s="19" t="e">
        <f>IF($A48&lt;100,VLOOKUP($A48,Дебют!$A$10:$Q$26,10,FALSE),IF($A48&lt;200,VLOOKUP($A48,Прогресс!$A$10:$Q$28,10,FALSE),IF($A48&lt;300,VLOOKUP($A48,#REF!,10,FALSE),VLOOKUP($A48,Сумма!$A$6:$M$46,10,FALSE))))</f>
        <v>#N/A</v>
      </c>
      <c r="J48" s="20" t="e">
        <f>IF($A48&lt;100,VLOOKUP($A48,Дебют!$A$10:$Q$26,11,FALSE),IF($A48&lt;200,VLOOKUP($A48,Прогресс!$A$10:$Q$28,11,FALSE),IF($A48&lt;300,VLOOKUP($A48,#REF!,11,FALSE),VLOOKUP($A48,Сумма!$A$6:$M$46,11,FALSE))))</f>
        <v>#N/A</v>
      </c>
      <c r="K48" s="36" t="e">
        <f t="shared" si="0"/>
        <v>#N/A</v>
      </c>
      <c r="L48" s="37" t="e">
        <f>IF(J48&gt;$M$8,100,IF(I48=100,100,IF(I48=150,150,I48+K48)))</f>
        <v>#N/A</v>
      </c>
      <c r="M48" s="19" t="e">
        <f t="shared" si="10"/>
        <v>#N/A</v>
      </c>
      <c r="N48" s="36" t="e">
        <f t="shared" si="10"/>
        <v>#N/A</v>
      </c>
      <c r="O48" s="36" t="e">
        <f>SUM(H48,L48)</f>
        <v>#N/A</v>
      </c>
      <c r="P48" s="60"/>
    </row>
    <row r="49" spans="1:16" ht="15" outlineLevel="1">
      <c r="A49" s="33"/>
      <c r="B49" s="23" t="s">
        <v>54</v>
      </c>
      <c r="C49" s="23" t="s">
        <v>104</v>
      </c>
      <c r="D49" s="24" t="s">
        <v>180</v>
      </c>
      <c r="E49" s="22"/>
      <c r="F49" s="23"/>
      <c r="G49" s="38"/>
      <c r="H49" s="39"/>
      <c r="I49" s="22" t="e">
        <f>IF($A49&lt;100,VLOOKUP($A49,Дебют!$A$10:$Q$26,10,FALSE),IF($A49&lt;200,VLOOKUP($A49,Прогресс!$A$10:$Q$28,10,FALSE),IF($A49&lt;300,VLOOKUP($A49,#REF!,10,FALSE),VLOOKUP($A49,Сумма!$A$6:$M$46,10,FALSE))))</f>
        <v>#N/A</v>
      </c>
      <c r="J49" s="23" t="e">
        <f>IF($A49&lt;100,VLOOKUP($A49,Дебют!$A$10:$Q$26,11,FALSE),IF($A49&lt;200,VLOOKUP($A49,Прогресс!$A$10:$Q$28,11,FALSE),IF($A49&lt;300,VLOOKUP($A49,#REF!,11,FALSE),VLOOKUP($A49,Сумма!$A$6:$M$46,11,FALSE))))</f>
        <v>#N/A</v>
      </c>
      <c r="K49" s="38" t="e">
        <f t="shared" si="0"/>
        <v>#N/A</v>
      </c>
      <c r="L49" s="39" t="e">
        <f>IF(J49&gt;$M$8,100,IF(I49=100,100,IF(I49=150,150,I49+K49)))</f>
        <v>#N/A</v>
      </c>
      <c r="M49" s="22" t="e">
        <f t="shared" si="10"/>
        <v>#N/A</v>
      </c>
      <c r="N49" s="38" t="e">
        <f t="shared" si="10"/>
        <v>#N/A</v>
      </c>
      <c r="O49" s="38" t="e">
        <f>SUM(H49,L49)</f>
        <v>#N/A</v>
      </c>
      <c r="P49" s="61"/>
    </row>
    <row r="51" ht="12.75" outlineLevel="1"/>
    <row r="52" ht="12.75" outlineLevel="1"/>
    <row r="53" ht="12.75" outlineLevel="1"/>
    <row r="55" ht="12.75" outlineLevel="1"/>
    <row r="56" ht="12.75" outlineLevel="1"/>
    <row r="57" ht="12.75" outlineLevel="1"/>
    <row r="59" ht="12.75" outlineLevel="1"/>
    <row r="60" ht="12.75" outlineLevel="1"/>
    <row r="61" ht="12.75" outlineLevel="1"/>
    <row r="63" ht="12.75" outlineLevel="1"/>
    <row r="64" ht="12.75" outlineLevel="1"/>
    <row r="65" ht="12.75" outlineLevel="1"/>
    <row r="66" ht="18" customHeight="1"/>
    <row r="67" ht="12.75" customHeight="1" outlineLevel="1"/>
    <row r="68" ht="12.75" customHeight="1" outlineLevel="1"/>
    <row r="69" ht="12.75" customHeight="1" outlineLevel="1"/>
    <row r="70" ht="18" customHeight="1"/>
    <row r="71" ht="12.75" customHeight="1" outlineLevel="1"/>
    <row r="72" ht="12.75" customHeight="1" outlineLevel="1"/>
    <row r="73" ht="12.75" customHeight="1" outlineLevel="1"/>
    <row r="74" ht="18" customHeight="1"/>
    <row r="75" ht="12.75" customHeight="1" outlineLevel="1"/>
    <row r="76" ht="12.75" customHeight="1" outlineLevel="1"/>
    <row r="77" ht="12.75" customHeight="1" outlineLevel="1"/>
    <row r="78" ht="18" customHeight="1"/>
    <row r="79" ht="12.75" customHeight="1" outlineLevel="1"/>
    <row r="80" ht="12.75" customHeight="1" outlineLevel="1"/>
    <row r="81" ht="12.75" customHeight="1" outlineLevel="1"/>
    <row r="82" ht="18" customHeight="1"/>
    <row r="83" ht="12.75" customHeight="1" outlineLevel="1"/>
    <row r="84" ht="12.75" customHeight="1" outlineLevel="1"/>
    <row r="85" ht="12.75" customHeight="1" outlineLevel="1"/>
    <row r="86" ht="18" customHeight="1"/>
    <row r="87" ht="12.75" customHeight="1" outlineLevel="1"/>
    <row r="88" ht="12.75" customHeight="1" outlineLevel="1"/>
    <row r="89" ht="12.75" customHeight="1" outlineLevel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ПГФА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Рудашевский</dc:creator>
  <cp:keywords/>
  <dc:description/>
  <cp:lastModifiedBy>админ</cp:lastModifiedBy>
  <cp:lastPrinted>2007-09-15T18:59:21Z</cp:lastPrinted>
  <dcterms:created xsi:type="dcterms:W3CDTF">2007-07-10T13:39:34Z</dcterms:created>
  <dcterms:modified xsi:type="dcterms:W3CDTF">2007-09-18T17:43:42Z</dcterms:modified>
  <cp:category/>
  <cp:version/>
  <cp:contentType/>
  <cp:contentStatus/>
</cp:coreProperties>
</file>