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0020" windowHeight="10920" activeTab="5"/>
  </bookViews>
  <sheets>
    <sheet name="Ком_L" sheetId="1" r:id="rId1"/>
    <sheet name="Ком_M" sheetId="2" r:id="rId2"/>
    <sheet name="Ком_S" sheetId="3" r:id="rId3"/>
    <sheet name="Личн_L" sheetId="4" r:id="rId4"/>
    <sheet name="Личн_ M" sheetId="5" r:id="rId5"/>
    <sheet name="Личн_S" sheetId="6" r:id="rId6"/>
    <sheet name="Перв_юниор" sheetId="7" r:id="rId7"/>
  </sheets>
  <definedNames>
    <definedName name="_xlnm.Print_Area" localSheetId="4">'Личн_ M'!$A$1:$P$54</definedName>
    <definedName name="_xlnm.Print_Area" localSheetId="3">'Личн_L'!$A$1:$P$75</definedName>
    <definedName name="_xlnm.Print_Area" localSheetId="5">'Личн_S'!$A$1:$P$54</definedName>
  </definedNames>
  <calcPr fullCalcOnLoad="1"/>
</workbook>
</file>

<file path=xl/sharedStrings.xml><?xml version="1.0" encoding="utf-8"?>
<sst xmlns="http://schemas.openxmlformats.org/spreadsheetml/2006/main" count="1573" uniqueCount="376">
  <si>
    <t xml:space="preserve">Протокол соревнований по аджилити   </t>
  </si>
  <si>
    <t>Категория</t>
  </si>
  <si>
    <t>Контрольное время</t>
  </si>
  <si>
    <t>Max время</t>
  </si>
  <si>
    <t>Командное первенство</t>
  </si>
  <si>
    <t>№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</si>
  <si>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</si>
  <si>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</si>
  <si>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</si>
  <si>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</si>
  <si>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</si>
  <si>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</si>
  <si>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штрафов</t>
  </si>
  <si>
    <t>Сумма времени</t>
  </si>
  <si>
    <t xml:space="preserve">Судья соревнований </t>
  </si>
  <si>
    <t xml:space="preserve">Всего участников </t>
  </si>
  <si>
    <t>место</t>
  </si>
  <si>
    <t>Личное первенство</t>
  </si>
  <si>
    <t>Скорость</t>
  </si>
  <si>
    <t>Команда/спортсмен</t>
  </si>
  <si>
    <t>Спортсмен</t>
  </si>
  <si>
    <t>М</t>
  </si>
  <si>
    <t>L</t>
  </si>
  <si>
    <t>S</t>
  </si>
  <si>
    <t>M</t>
  </si>
  <si>
    <t>малинуа</t>
  </si>
  <si>
    <t>метис</t>
  </si>
  <si>
    <t>шелти</t>
  </si>
  <si>
    <t>шпиц</t>
  </si>
  <si>
    <t>Всего команд</t>
  </si>
  <si>
    <t>Зворыгина Любовь</t>
  </si>
  <si>
    <t>Пономарева Дарья</t>
  </si>
  <si>
    <t>Маеглин Элвис</t>
  </si>
  <si>
    <t>Брайт Би</t>
  </si>
  <si>
    <t>Ассоль</t>
  </si>
  <si>
    <t>Кудрина Анна</t>
  </si>
  <si>
    <t>Дружинина Ольга</t>
  </si>
  <si>
    <t>тервюрен</t>
  </si>
  <si>
    <t>бордер колли</t>
  </si>
  <si>
    <t>Аруна</t>
  </si>
  <si>
    <t>Ай Кэн Ду</t>
  </si>
  <si>
    <t>Маеглин Феррари</t>
  </si>
  <si>
    <t>Пермь-медиум-1</t>
  </si>
  <si>
    <t>Пермь-медиум-2</t>
  </si>
  <si>
    <t>Попова Дарья</t>
  </si>
  <si>
    <t>Барбари'с Скай Вальтер</t>
  </si>
  <si>
    <t>Корн Колэд</t>
  </si>
  <si>
    <t>Юнити</t>
  </si>
  <si>
    <t>Черкашина Анна</t>
  </si>
  <si>
    <t>Цент</t>
  </si>
  <si>
    <t>Баттерфляй</t>
  </si>
  <si>
    <t>Пермь-медиум-3</t>
  </si>
  <si>
    <t>Пермь-медиум-4</t>
  </si>
  <si>
    <t>Катутис Ангелина</t>
  </si>
  <si>
    <t>Джонсон</t>
  </si>
  <si>
    <t>Соловьева Полина</t>
  </si>
  <si>
    <t>вельштерьер</t>
  </si>
  <si>
    <t>Макси</t>
  </si>
  <si>
    <t>Гиви</t>
  </si>
  <si>
    <t>Косякова Варвара</t>
  </si>
  <si>
    <t>Брюс Быстрый Ветерок</t>
  </si>
  <si>
    <t>Чудо</t>
  </si>
  <si>
    <t>Пермь-мини-1</t>
  </si>
  <si>
    <t>Барбари'с Скай Пайнери</t>
  </si>
  <si>
    <t>Бонапарт</t>
  </si>
  <si>
    <t>Тиссан Виолетта</t>
  </si>
  <si>
    <t>Пермь-мини-2</t>
  </si>
  <si>
    <t>Пермь-мини-3</t>
  </si>
  <si>
    <t>Девид</t>
  </si>
  <si>
    <t>Барбари'с Скай Ноктюрн</t>
  </si>
  <si>
    <t>Иф Онли</t>
  </si>
  <si>
    <t>Рица</t>
  </si>
  <si>
    <t>Адреналина</t>
  </si>
  <si>
    <t>Сюзанна Сити Смайл</t>
  </si>
  <si>
    <t>С-Петербург-1</t>
  </si>
  <si>
    <t>Захарова Екатерина</t>
  </si>
  <si>
    <t>Сэнди май Дрим</t>
  </si>
  <si>
    <t>Квиндт Татьяна</t>
  </si>
  <si>
    <t>Тигмарилайн Голден Хани</t>
  </si>
  <si>
    <t>Белозерова Елена</t>
  </si>
  <si>
    <t>Айскнехт Оригами</t>
  </si>
  <si>
    <t>нем.овч.</t>
  </si>
  <si>
    <t>Тактаева Елена</t>
  </si>
  <si>
    <t>Глазкова Татьяна</t>
  </si>
  <si>
    <t>лабрадор</t>
  </si>
  <si>
    <t>Фанни</t>
  </si>
  <si>
    <t>Лаврова Алла</t>
  </si>
  <si>
    <t>Абросимова Ирина</t>
  </si>
  <si>
    <t>Кельт</t>
  </si>
  <si>
    <t>Чеканка</t>
  </si>
  <si>
    <t>Берта</t>
  </si>
  <si>
    <t>Габи</t>
  </si>
  <si>
    <t>Вираж</t>
  </si>
  <si>
    <t>ам.кокер</t>
  </si>
  <si>
    <t>Чемпионат России 2008</t>
  </si>
  <si>
    <t>Общий штраф1</t>
  </si>
  <si>
    <t>Общий штраф2</t>
  </si>
  <si>
    <t>Длина трассы</t>
  </si>
  <si>
    <t xml:space="preserve">Длина трассы </t>
  </si>
  <si>
    <t>аджилити</t>
  </si>
  <si>
    <t>джампинг</t>
  </si>
  <si>
    <t>Первенство юниоров России</t>
  </si>
  <si>
    <t>г/ш фокс</t>
  </si>
  <si>
    <t>Ави</t>
  </si>
  <si>
    <t>курцхаар</t>
  </si>
  <si>
    <t>Диана</t>
  </si>
  <si>
    <t>Изосимова Ольга</t>
  </si>
  <si>
    <t>Блэк</t>
  </si>
  <si>
    <t>босерон</t>
  </si>
  <si>
    <t>Альфа Сагиттариус Бади Адо</t>
  </si>
  <si>
    <t>Тимина Любовь</t>
  </si>
  <si>
    <t>Микса</t>
  </si>
  <si>
    <t>Михайлова Татьяна</t>
  </si>
  <si>
    <t>Ленвальд Вельд</t>
  </si>
  <si>
    <t>С-Петербург-2</t>
  </si>
  <si>
    <t>ирл.терьер</t>
  </si>
  <si>
    <t>Феликс</t>
  </si>
  <si>
    <t>Смирнова Алина</t>
  </si>
  <si>
    <t>Тигмарилайн Плакки Виннер</t>
  </si>
  <si>
    <t>Баунти фо Ю</t>
  </si>
  <si>
    <t>Марвитхолл Фортуна</t>
  </si>
  <si>
    <t>Иванюк Антон</t>
  </si>
  <si>
    <t>Тигмарилайн Ринальдо</t>
  </si>
  <si>
    <t>Тихон</t>
  </si>
  <si>
    <t>нем.шпиц</t>
  </si>
  <si>
    <t>папильон</t>
  </si>
  <si>
    <t>Лав Имидж Вилли Той</t>
  </si>
  <si>
    <t>Латынцева Светлана</t>
  </si>
  <si>
    <t>ЧудоВолк Аляска</t>
  </si>
  <si>
    <t>Тигмарилайн Лаки Леди</t>
  </si>
  <si>
    <t>Айскнехт Юппи</t>
  </si>
  <si>
    <t>Степанов Сергей (Тамбов)</t>
  </si>
  <si>
    <t>Пермь-макси-1</t>
  </si>
  <si>
    <t>Маленьких Юлия</t>
  </si>
  <si>
    <t>Пьеро</t>
  </si>
  <si>
    <t>Пермь-макси-2</t>
  </si>
  <si>
    <t>Бондарева Анна</t>
  </si>
  <si>
    <t>Беркут</t>
  </si>
  <si>
    <t>Пермь-макси-3</t>
  </si>
  <si>
    <t>Кольцова Анна</t>
  </si>
  <si>
    <t>Вернисаж</t>
  </si>
  <si>
    <t>Папко Татьяна</t>
  </si>
  <si>
    <t>Бластер</t>
  </si>
  <si>
    <t>Пермь-макси-4</t>
  </si>
  <si>
    <t>Везунчик</t>
  </si>
  <si>
    <t>Грейт Визедри Лисенок Людовик</t>
  </si>
  <si>
    <t>Риск</t>
  </si>
  <si>
    <t>гл/ш.фокс</t>
  </si>
  <si>
    <t>Пшеничникова Мария</t>
  </si>
  <si>
    <t>Бэби</t>
  </si>
  <si>
    <t>Соловьева Юлия</t>
  </si>
  <si>
    <t>дак ретривер</t>
  </si>
  <si>
    <t>Дина</t>
  </si>
  <si>
    <t>вельш-т.</t>
  </si>
  <si>
    <t>Пермь-мини-4</t>
  </si>
  <si>
    <t>Пермь-мини-5</t>
  </si>
  <si>
    <t>Пермь-мини-6</t>
  </si>
  <si>
    <t>Тиссан Юстас</t>
  </si>
  <si>
    <t>Ганеева Светлана</t>
  </si>
  <si>
    <t>Арт Филисити Матисс</t>
  </si>
  <si>
    <t>Беладонна</t>
  </si>
  <si>
    <t>Золотой Лис</t>
  </si>
  <si>
    <t>Кирьянова Екатерина</t>
  </si>
  <si>
    <t>Аджилика</t>
  </si>
  <si>
    <t>Кей</t>
  </si>
  <si>
    <t>Тореадор</t>
  </si>
  <si>
    <t>Пума</t>
  </si>
  <si>
    <t>кат.</t>
  </si>
  <si>
    <t>Ю</t>
  </si>
  <si>
    <t>Айскнехт Хеннеси</t>
  </si>
  <si>
    <t>Линдан Арлекин Витамин</t>
  </si>
  <si>
    <t>Гарсия Морено</t>
  </si>
  <si>
    <t>Идеал Бьютифул Ченс</t>
  </si>
  <si>
    <t>Туманова Светлана</t>
  </si>
  <si>
    <t>Бэйкон</t>
  </si>
  <si>
    <t>Араго</t>
  </si>
  <si>
    <t>Кудинова Юлия</t>
  </si>
  <si>
    <t>Трейси</t>
  </si>
  <si>
    <t xml:space="preserve">Ильина Полина </t>
  </si>
  <si>
    <t>Даниела</t>
  </si>
  <si>
    <t>Штефи</t>
  </si>
  <si>
    <t>Флинт</t>
  </si>
  <si>
    <t>Егорова Анастасия</t>
  </si>
  <si>
    <t>Азор</t>
  </si>
  <si>
    <t>Волкова Дарья</t>
  </si>
  <si>
    <t>Шурик</t>
  </si>
  <si>
    <t>цверг-шн.</t>
  </si>
  <si>
    <t>Канди</t>
  </si>
  <si>
    <t>Смена, Дегунино</t>
  </si>
  <si>
    <t>Юниор, Дегунино</t>
  </si>
  <si>
    <t>Гуркова Ирина</t>
  </si>
  <si>
    <t>Трек</t>
  </si>
  <si>
    <t>Дикси</t>
  </si>
  <si>
    <t>Масяня</t>
  </si>
  <si>
    <t>Томилова Мария</t>
  </si>
  <si>
    <t>Гурина Татьяна</t>
  </si>
  <si>
    <t>Кочетова Елена</t>
  </si>
  <si>
    <t>грюнендаль</t>
  </si>
  <si>
    <t>Твист</t>
  </si>
  <si>
    <t>Арабика</t>
  </si>
  <si>
    <t>Астер</t>
  </si>
  <si>
    <t>Чоговадзе Галина</t>
  </si>
  <si>
    <t>Кондрашова Светлана</t>
  </si>
  <si>
    <t>Большакова Варвара</t>
  </si>
  <si>
    <t>Ролли Ройс</t>
  </si>
  <si>
    <t>Рашани</t>
  </si>
  <si>
    <t>Экстрим</t>
  </si>
  <si>
    <t>Шишакина Елена</t>
  </si>
  <si>
    <t>Повалищева Екатерина</t>
  </si>
  <si>
    <t>Денисова Елена</t>
  </si>
  <si>
    <t>Эби</t>
  </si>
  <si>
    <t>Вита</t>
  </si>
  <si>
    <t>Йори</t>
  </si>
  <si>
    <t xml:space="preserve">Томилова Мария </t>
  </si>
  <si>
    <t xml:space="preserve">Барби </t>
  </si>
  <si>
    <t>Гвенделен</t>
  </si>
  <si>
    <t>Гаврюша</t>
  </si>
  <si>
    <t>Шерстнева Татьяна</t>
  </si>
  <si>
    <t>миттельшн.</t>
  </si>
  <si>
    <t>Нара</t>
  </si>
  <si>
    <t>Принц</t>
  </si>
  <si>
    <t>пир.овч.</t>
  </si>
  <si>
    <t>Дези</t>
  </si>
  <si>
    <t>фокс</t>
  </si>
  <si>
    <t>Гарри</t>
  </si>
  <si>
    <t>Гушан Ольга</t>
  </si>
  <si>
    <t>Жаклин</t>
  </si>
  <si>
    <t>Старцева Алина</t>
  </si>
  <si>
    <t>Вешка</t>
  </si>
  <si>
    <t>Сокольники-Ясенево</t>
  </si>
  <si>
    <t>Моника</t>
  </si>
  <si>
    <t>Паршикова Екатерина</t>
  </si>
  <si>
    <t>бордер-т.</t>
  </si>
  <si>
    <t>Ермак</t>
  </si>
  <si>
    <t>Понка</t>
  </si>
  <si>
    <t>Осборн</t>
  </si>
  <si>
    <t>Филатова Елена</t>
  </si>
  <si>
    <t>пудель</t>
  </si>
  <si>
    <t>Порш</t>
  </si>
  <si>
    <t>Чикаго</t>
  </si>
  <si>
    <t>Капустина Елена</t>
  </si>
  <si>
    <t>цвергшн.</t>
  </si>
  <si>
    <t>джек-рассел-т.</t>
  </si>
  <si>
    <t>парсон-рассел-т.</t>
  </si>
  <si>
    <t>Леон</t>
  </si>
  <si>
    <t>Бона Джон</t>
  </si>
  <si>
    <t>Пати</t>
  </si>
  <si>
    <t>Билецкая Ирина</t>
  </si>
  <si>
    <t>Федорова Галина</t>
  </si>
  <si>
    <t>Джип</t>
  </si>
  <si>
    <t>Бус</t>
  </si>
  <si>
    <t>Ричи</t>
  </si>
  <si>
    <t>Екатеринбург-1</t>
  </si>
  <si>
    <t xml:space="preserve">Рысенкова Ирина </t>
  </si>
  <si>
    <t>Арвэн Эльф,С Блэйд</t>
  </si>
  <si>
    <t xml:space="preserve">Загрудинова Диана </t>
  </si>
  <si>
    <t>Аксель</t>
  </si>
  <si>
    <t xml:space="preserve">Клинчаева Наталья </t>
  </si>
  <si>
    <t>Альфа Центавра</t>
  </si>
  <si>
    <t>Екатеринбург-2</t>
  </si>
  <si>
    <t>Алька с Курганово</t>
  </si>
  <si>
    <t>Лядова Анна</t>
  </si>
  <si>
    <t>Актавия Спорт Хэррикан</t>
  </si>
  <si>
    <t>Екатеринбург-Иваново</t>
  </si>
  <si>
    <t>Гущина Светлана</t>
  </si>
  <si>
    <t>Аризона Спид оф Лайт</t>
  </si>
  <si>
    <t>Уральский Шустрик</t>
  </si>
  <si>
    <t>Нафани Кверти Файер Флай</t>
  </si>
  <si>
    <t>Иваново-макси</t>
  </si>
  <si>
    <t>Медведкова Елена</t>
  </si>
  <si>
    <t>Бенгалия</t>
  </si>
  <si>
    <t>Артист Браво Триумф</t>
  </si>
  <si>
    <t>Фролова Нина</t>
  </si>
  <si>
    <t>Импоссибл Имп</t>
  </si>
  <si>
    <t>Иваново-мини</t>
  </si>
  <si>
    <t>Эльфания</t>
  </si>
  <si>
    <t>Звездная Экспрессия</t>
  </si>
  <si>
    <t>Зена со Всполья</t>
  </si>
  <si>
    <t>Иваново-миди</t>
  </si>
  <si>
    <t>Сагдеев Руслан</t>
  </si>
  <si>
    <t>Кэнвивиэл Бэлл</t>
  </si>
  <si>
    <t>Сорокин Денис</t>
  </si>
  <si>
    <t>англ.кокер</t>
  </si>
  <si>
    <t>Федос</t>
  </si>
  <si>
    <t>Баженко Юлия</t>
  </si>
  <si>
    <t>Мухтар</t>
  </si>
  <si>
    <t>Колобок PROFormance, Долгопрудный</t>
  </si>
  <si>
    <t>Кобликова Мария</t>
  </si>
  <si>
    <t>Амбассадор Натс Галакси</t>
  </si>
  <si>
    <t>Ларюшин Анатолий</t>
  </si>
  <si>
    <t>Хэппи Хонор</t>
  </si>
  <si>
    <t>Колибри PROFormance, Долгопрудный</t>
  </si>
  <si>
    <t>Фабричнева Ирина</t>
  </si>
  <si>
    <t>Нафани Ирвин Блю</t>
  </si>
  <si>
    <t>Роден</t>
  </si>
  <si>
    <t>Викинг</t>
  </si>
  <si>
    <t>Христий Ирина</t>
  </si>
  <si>
    <t>Фламинго PROFormance, Долгопрудный</t>
  </si>
  <si>
    <t>Сидельникова Елена</t>
  </si>
  <si>
    <t>Маттеу</t>
  </si>
  <si>
    <t>Павлова Татьяна</t>
  </si>
  <si>
    <t>Микаэлла</t>
  </si>
  <si>
    <t>Литл Вилли</t>
  </si>
  <si>
    <t>Блинникова Елена</t>
  </si>
  <si>
    <t>Orez du Domain de va Vauroux</t>
  </si>
  <si>
    <t>Гепард PROFormance, Долгопрудный- Дзержинск</t>
  </si>
  <si>
    <t>Альбатрос PROFormance, Долгопрудный-Владивосток</t>
  </si>
  <si>
    <t>Алерт Намбер Ван</t>
  </si>
  <si>
    <t>Богданова Алена</t>
  </si>
  <si>
    <t xml:space="preserve">Азия Восточная Красавица  </t>
  </si>
  <si>
    <t>Елисей Кинг</t>
  </si>
  <si>
    <t>Иванова Анна</t>
  </si>
  <si>
    <t>Коростелев Иван</t>
  </si>
  <si>
    <t>Айк</t>
  </si>
  <si>
    <t>Юппи</t>
  </si>
  <si>
    <t>Ураган PROFormance, Долгопрудный- Дзержинск</t>
  </si>
  <si>
    <t>ризеншн.</t>
  </si>
  <si>
    <t>Степанов Сергей</t>
  </si>
  <si>
    <t>Шелякина  Мария</t>
  </si>
  <si>
    <t>Антарес</t>
  </si>
  <si>
    <t>Торнадо PROFormance, Долгопрудный - Тамбов</t>
  </si>
  <si>
    <t>Айскнехт Инфинити Квикли</t>
  </si>
  <si>
    <t>Максимова Юлия.</t>
  </si>
  <si>
    <t>Енди Егорушка Никорини</t>
  </si>
  <si>
    <t xml:space="preserve">Лайт Мейндид </t>
  </si>
  <si>
    <t>Колобок PROFormance,  Долгопрудный</t>
  </si>
  <si>
    <t>Ефременкова Ольга</t>
  </si>
  <si>
    <t>Айскнехт Зверобой</t>
  </si>
  <si>
    <t>Махнёва Екатерина</t>
  </si>
  <si>
    <t>Улыбина Маргарита</t>
  </si>
  <si>
    <t>Кетчер Траив Эксклюзив</t>
  </si>
  <si>
    <t>Шелякина Мария</t>
  </si>
  <si>
    <t>Канопус</t>
  </si>
  <si>
    <t>Ясенево - Гепард PROFormance, Долгопрудный- Дзержинск</t>
  </si>
  <si>
    <t>вельшт.</t>
  </si>
  <si>
    <t>Сёмова Кристина</t>
  </si>
  <si>
    <t>Мешкова Наталья</t>
  </si>
  <si>
    <t>русск.спаниель</t>
  </si>
  <si>
    <t>Сандаски Хризантема Гранд</t>
  </si>
  <si>
    <t>Марго с Заречья</t>
  </si>
  <si>
    <t>Фрося</t>
  </si>
  <si>
    <t>Ясенево - Колобок PROFormance, Москва</t>
  </si>
  <si>
    <t>г/ш.фокс</t>
  </si>
  <si>
    <t>Якубец Кристина</t>
  </si>
  <si>
    <t>Тося</t>
  </si>
  <si>
    <t>Дубичева Любовь</t>
  </si>
  <si>
    <t>Тайна</t>
  </si>
  <si>
    <t>Вавакина Елена</t>
  </si>
  <si>
    <t>Фантик</t>
  </si>
  <si>
    <t>Алмаз, Москва</t>
  </si>
  <si>
    <t>Я Сама, Москва</t>
  </si>
  <si>
    <t>Алтын, Москва</t>
  </si>
  <si>
    <t>Атас, Москва</t>
  </si>
  <si>
    <t>Альфа, Москва</t>
  </si>
  <si>
    <t>Аргон, Москва</t>
  </si>
  <si>
    <t>Абзац, Москва</t>
  </si>
  <si>
    <t>Азарт, Москва</t>
  </si>
  <si>
    <t>Авось, Москва</t>
  </si>
  <si>
    <t>Аурум, Москва</t>
  </si>
  <si>
    <t>Рассел Тим, Москва</t>
  </si>
  <si>
    <t>Фламинго PROFormance,Долгопрудный</t>
  </si>
  <si>
    <t>Индира Несси Лайт</t>
  </si>
  <si>
    <t>Ингрид Лакоста</t>
  </si>
  <si>
    <t>М.Кириллов, М.Якутова</t>
  </si>
  <si>
    <t xml:space="preserve">Индира Несси Лайт </t>
  </si>
  <si>
    <t xml:space="preserve">Ингрид Лакоста  </t>
  </si>
  <si>
    <t>Кит</t>
  </si>
  <si>
    <t>снят</t>
  </si>
  <si>
    <t>ю</t>
  </si>
  <si>
    <t>Ника</t>
  </si>
  <si>
    <t xml:space="preserve">Свит Юлия </t>
  </si>
  <si>
    <t>Нафани Ингрид Блю</t>
  </si>
  <si>
    <t>Ю1</t>
  </si>
  <si>
    <t>Ю2</t>
  </si>
  <si>
    <t>Ю3</t>
  </si>
  <si>
    <t>Свит Юлия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</si>
</sst>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4"/>
      <name val="Arial Unicode MS"/>
      <family val="2"/>
    </font>
    <font>
      <sz val="10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vertical="center" textRotation="90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 shrinkToFit="1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29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vertical="center" textRotation="90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23" xfId="0" applyBorder="1" applyAlignment="1" applyProtection="1">
      <alignment vertical="center" textRotation="90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shrinkToFit="1"/>
      <protection/>
    </xf>
    <xf numFmtId="0" fontId="0" fillId="0" borderId="15" xfId="0" applyFill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shrinkToFi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shrinkToFit="1"/>
      <protection/>
    </xf>
    <xf numFmtId="0" fontId="2" fillId="0" borderId="12" xfId="0" applyFont="1" applyFill="1" applyBorder="1" applyAlignment="1" applyProtection="1">
      <alignment horizontal="center" shrinkToFit="1"/>
      <protection/>
    </xf>
    <xf numFmtId="0" fontId="8" fillId="33" borderId="0" xfId="0" applyFont="1" applyFill="1" applyBorder="1" applyAlignment="1" applyProtection="1">
      <alignment horizontal="center" shrinkToFit="1"/>
      <protection/>
    </xf>
    <xf numFmtId="0" fontId="0" fillId="0" borderId="18" xfId="0" applyFont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 locked="0"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vertical="center" textRotation="90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shrinkToFit="1"/>
      <protection/>
    </xf>
    <xf numFmtId="0" fontId="2" fillId="0" borderId="17" xfId="0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99"/>
  <sheetViews>
    <sheetView view="pageBreakPreview" zoomScale="60" zoomScalePageLayoutView="0" workbookViewId="0" topLeftCell="A1">
      <selection activeCell="I10" sqref="I10"/>
    </sheetView>
  </sheetViews>
  <sheetFormatPr defaultColWidth="9.00390625" defaultRowHeight="12.75" outlineLevelRow="1"/>
  <cols>
    <col min="1" max="1" width="5.375" style="25" customWidth="1"/>
    <col min="2" max="2" width="23.00390625" style="24" customWidth="1"/>
    <col min="3" max="3" width="11.75390625" style="25" customWidth="1"/>
    <col min="4" max="4" width="24.625" style="25" customWidth="1"/>
    <col min="5" max="5" width="7.625" style="30" customWidth="1"/>
    <col min="6" max="6" width="6.625" style="30" customWidth="1"/>
    <col min="7" max="7" width="7.25390625" style="30" customWidth="1"/>
    <col min="8" max="8" width="9.125" style="30" customWidth="1"/>
    <col min="9" max="9" width="7.00390625" style="30" customWidth="1"/>
    <col min="10" max="10" width="6.875" style="30" customWidth="1"/>
    <col min="11" max="11" width="7.25390625" style="30" customWidth="1"/>
    <col min="12" max="12" width="8.00390625" style="30" customWidth="1"/>
    <col min="13" max="14" width="8.875" style="30" customWidth="1"/>
    <col min="15" max="15" width="3.375" style="30" customWidth="1"/>
    <col min="16" max="16" width="4.00390625" style="25" customWidth="1"/>
    <col min="17" max="16384" width="9.125" style="25" customWidth="1"/>
  </cols>
  <sheetData>
    <row r="1" spans="1:14" ht="20.25">
      <c r="A1" s="23" t="s">
        <v>0</v>
      </c>
      <c r="E1" s="26" t="s">
        <v>94</v>
      </c>
      <c r="F1" s="27"/>
      <c r="G1" s="28"/>
      <c r="H1" s="27"/>
      <c r="I1" s="26"/>
      <c r="J1" s="27"/>
      <c r="K1" s="28"/>
      <c r="L1" s="27"/>
      <c r="M1" s="29"/>
      <c r="N1" s="29"/>
    </row>
    <row r="3" spans="2:14" ht="18">
      <c r="B3" s="31" t="s">
        <v>14</v>
      </c>
      <c r="D3" s="159" t="s">
        <v>363</v>
      </c>
      <c r="F3" s="30" t="s">
        <v>1</v>
      </c>
      <c r="H3" s="34" t="s">
        <v>22</v>
      </c>
      <c r="J3" s="29"/>
      <c r="K3" s="29"/>
      <c r="L3" s="35"/>
      <c r="M3" s="35"/>
      <c r="N3" s="35"/>
    </row>
    <row r="4" spans="5:12" ht="12.75">
      <c r="E4" s="199" t="s">
        <v>99</v>
      </c>
      <c r="F4" s="199"/>
      <c r="G4" s="199"/>
      <c r="H4" s="199"/>
      <c r="I4" s="199" t="s">
        <v>100</v>
      </c>
      <c r="J4" s="199"/>
      <c r="K4" s="199"/>
      <c r="L4" s="199"/>
    </row>
    <row r="5" spans="5:14" ht="12.75">
      <c r="E5" s="36" t="s">
        <v>97</v>
      </c>
      <c r="H5" s="37">
        <v>180</v>
      </c>
      <c r="I5" s="36" t="s">
        <v>98</v>
      </c>
      <c r="L5" s="37">
        <v>147</v>
      </c>
      <c r="M5" s="38"/>
      <c r="N5" s="38"/>
    </row>
    <row r="6" spans="2:11" ht="12.75">
      <c r="B6" s="39" t="s">
        <v>29</v>
      </c>
      <c r="C6" s="40">
        <v>22</v>
      </c>
      <c r="E6" s="30" t="s">
        <v>18</v>
      </c>
      <c r="G6" s="41">
        <f>H5/E8</f>
        <v>4.186046511627907</v>
      </c>
      <c r="I6" s="30" t="s">
        <v>18</v>
      </c>
      <c r="K6" s="41">
        <f>L5/I8</f>
        <v>4.2</v>
      </c>
    </row>
    <row r="7" spans="5:12" ht="13.5" thickBot="1">
      <c r="E7" s="30" t="s">
        <v>2</v>
      </c>
      <c r="F7" s="29"/>
      <c r="H7" s="42" t="s">
        <v>3</v>
      </c>
      <c r="I7" s="30" t="s">
        <v>2</v>
      </c>
      <c r="J7" s="29"/>
      <c r="L7" s="42" t="s">
        <v>3</v>
      </c>
    </row>
    <row r="8" spans="1:15" ht="21" thickBot="1">
      <c r="A8" s="43" t="s">
        <v>4</v>
      </c>
      <c r="B8" s="44"/>
      <c r="C8" s="45"/>
      <c r="D8" s="46"/>
      <c r="E8" s="47">
        <v>43</v>
      </c>
      <c r="F8" s="29"/>
      <c r="G8" s="48"/>
      <c r="H8" s="47">
        <v>65</v>
      </c>
      <c r="I8" s="47">
        <v>35</v>
      </c>
      <c r="J8" s="29"/>
      <c r="K8" s="48"/>
      <c r="L8" s="47">
        <v>63</v>
      </c>
      <c r="M8" s="38"/>
      <c r="N8" s="38"/>
      <c r="O8" s="29"/>
    </row>
    <row r="9" spans="1:15" s="57" customFormat="1" ht="39.75" customHeight="1" thickBot="1">
      <c r="A9" s="49" t="s">
        <v>5</v>
      </c>
      <c r="B9" s="50" t="s">
        <v>19</v>
      </c>
      <c r="C9" s="51" t="s">
        <v>6</v>
      </c>
      <c r="D9" s="52" t="s">
        <v>7</v>
      </c>
      <c r="E9" s="53" t="s">
        <v>8</v>
      </c>
      <c r="F9" s="54" t="s">
        <v>9</v>
      </c>
      <c r="G9" s="54" t="s">
        <v>10</v>
      </c>
      <c r="H9" s="55" t="s">
        <v>11</v>
      </c>
      <c r="I9" s="53" t="s">
        <v>8</v>
      </c>
      <c r="J9" s="54" t="s">
        <v>9</v>
      </c>
      <c r="K9" s="54" t="s">
        <v>10</v>
      </c>
      <c r="L9" s="55" t="s">
        <v>11</v>
      </c>
      <c r="M9" s="53" t="s">
        <v>12</v>
      </c>
      <c r="N9" s="51" t="s">
        <v>13</v>
      </c>
      <c r="O9" s="56" t="s">
        <v>16</v>
      </c>
    </row>
    <row r="10" spans="1:16" ht="12.75">
      <c r="A10" s="58">
        <v>10</v>
      </c>
      <c r="B10" s="59" t="s">
        <v>190</v>
      </c>
      <c r="C10" s="60" t="s">
        <v>38</v>
      </c>
      <c r="D10" s="61" t="s">
        <v>191</v>
      </c>
      <c r="E10" s="3">
        <v>30</v>
      </c>
      <c r="F10" s="3">
        <v>47.52</v>
      </c>
      <c r="G10" s="62">
        <f>IF(F10&lt;E$8,0,IF(F10&gt;H$8,"снят",F10-E$8))</f>
        <v>4.520000000000003</v>
      </c>
      <c r="H10" s="63">
        <f>IF(OR(E10="снят",G10="снят"),100,E10+G10)</f>
        <v>34.52</v>
      </c>
      <c r="I10" s="106">
        <v>0</v>
      </c>
      <c r="J10" s="107">
        <v>35</v>
      </c>
      <c r="K10" s="62">
        <f>IF(J10&lt;I$8,0,IF(J10&gt;L$8,"снят",J10-I$8))</f>
        <v>0</v>
      </c>
      <c r="L10" s="63">
        <f>IF(OR(I10="снят",K10="снят"),100,I10+K10)</f>
        <v>0</v>
      </c>
      <c r="M10" s="64"/>
      <c r="N10" s="65"/>
      <c r="O10" s="66"/>
      <c r="P10" s="25" t="s">
        <v>168</v>
      </c>
    </row>
    <row r="11" spans="1:16" ht="12.75">
      <c r="A11" s="58">
        <v>17</v>
      </c>
      <c r="B11" s="59" t="s">
        <v>182</v>
      </c>
      <c r="C11" s="60" t="s">
        <v>26</v>
      </c>
      <c r="D11" s="61" t="s">
        <v>183</v>
      </c>
      <c r="E11" s="3">
        <v>5</v>
      </c>
      <c r="F11" s="3">
        <v>45.9</v>
      </c>
      <c r="G11" s="62">
        <f>IF(F11&lt;E$8,0,IF(F11&gt;H$8,"снят",F11-E$8))</f>
        <v>2.8999999999999986</v>
      </c>
      <c r="H11" s="63">
        <f>IF(OR(E11="снят",G11="снят"),100,E11+G11)</f>
        <v>7.899999999999999</v>
      </c>
      <c r="I11" s="106">
        <v>5</v>
      </c>
      <c r="J11" s="107">
        <v>40.53</v>
      </c>
      <c r="K11" s="62">
        <f>IF(J11&lt;I$8,0,IF(J11&gt;L$8,"снят",J11-I$8))</f>
        <v>5.530000000000001</v>
      </c>
      <c r="L11" s="63">
        <f>IF(OR(I11="снят",K11="снят"),100,I11+K11)</f>
        <v>10.530000000000001</v>
      </c>
      <c r="M11" s="64"/>
      <c r="N11" s="65"/>
      <c r="O11" s="66"/>
      <c r="P11" s="25" t="s">
        <v>168</v>
      </c>
    </row>
    <row r="12" spans="1:15" s="88" customFormat="1" ht="12.75">
      <c r="A12" s="73">
        <v>22</v>
      </c>
      <c r="B12" s="74" t="s">
        <v>349</v>
      </c>
      <c r="C12" s="75"/>
      <c r="D12" s="76"/>
      <c r="E12" s="12"/>
      <c r="F12" s="2">
        <f>SUM(F13:F15)</f>
        <v>114.46000000000001</v>
      </c>
      <c r="G12" s="77"/>
      <c r="H12" s="76">
        <f>SUM(H13:H15)</f>
        <v>0</v>
      </c>
      <c r="I12" s="2"/>
      <c r="J12" s="11">
        <f>SUM(J13:J15)</f>
        <v>90.50999999999999</v>
      </c>
      <c r="K12" s="77"/>
      <c r="L12" s="76">
        <f>SUM(L13:L15)</f>
        <v>5</v>
      </c>
      <c r="M12" s="78">
        <f>L12+H12</f>
        <v>5</v>
      </c>
      <c r="N12" s="75">
        <f>J12+F12</f>
        <v>204.97</v>
      </c>
      <c r="O12" s="79">
        <v>1</v>
      </c>
    </row>
    <row r="13" spans="1:15" ht="12.75" outlineLevel="1">
      <c r="A13" s="80">
        <v>51</v>
      </c>
      <c r="B13" s="97" t="s">
        <v>173</v>
      </c>
      <c r="C13" s="98" t="s">
        <v>38</v>
      </c>
      <c r="D13" s="142" t="s">
        <v>174</v>
      </c>
      <c r="E13" s="20">
        <v>0</v>
      </c>
      <c r="F13" s="14">
        <v>37.98</v>
      </c>
      <c r="G13" s="62">
        <f>IF(F13&lt;E$8,0,IF(F13&gt;H$8,"снят",F13-E$8))</f>
        <v>0</v>
      </c>
      <c r="H13" s="68">
        <f>IF(OR(E13="снят",G13="снят"),100,E13+G13)</f>
        <v>0</v>
      </c>
      <c r="I13" s="108">
        <v>0</v>
      </c>
      <c r="J13" s="107">
        <v>29.22</v>
      </c>
      <c r="K13" s="62">
        <f>IF(J13&lt;I$8,0,IF(J13&gt;L$8,"снят",J13-I$8))</f>
        <v>0</v>
      </c>
      <c r="L13" s="68">
        <f>IF(OR(I13="снят",K13="снят"),100,I13+K13)</f>
        <v>0</v>
      </c>
      <c r="M13" s="81"/>
      <c r="N13" s="82"/>
      <c r="O13" s="66"/>
    </row>
    <row r="14" spans="1:15" ht="12.75" outlineLevel="1">
      <c r="A14" s="80">
        <v>62</v>
      </c>
      <c r="B14" s="97" t="s">
        <v>173</v>
      </c>
      <c r="C14" s="98" t="s">
        <v>38</v>
      </c>
      <c r="D14" s="90" t="s">
        <v>175</v>
      </c>
      <c r="E14" s="20">
        <v>0</v>
      </c>
      <c r="F14" s="7">
        <v>35.61</v>
      </c>
      <c r="G14" s="62">
        <f>IF(F14&lt;E$8,0,IF(F14&gt;H$8,"снят",F14-E$8))</f>
        <v>0</v>
      </c>
      <c r="H14" s="63">
        <f>IF(OR(E14="снят",G14="снят"),100,E14+G14)</f>
        <v>0</v>
      </c>
      <c r="I14" s="106">
        <v>0</v>
      </c>
      <c r="J14" s="107">
        <v>27.94</v>
      </c>
      <c r="K14" s="62">
        <f>IF(J14&lt;I$8,0,IF(J14&gt;L$8,"снят",J14-I$8))</f>
        <v>0</v>
      </c>
      <c r="L14" s="68">
        <f>IF(OR(I14="снят",K14="снят"),100,I14+K14)</f>
        <v>0</v>
      </c>
      <c r="M14" s="84"/>
      <c r="N14" s="85"/>
      <c r="O14" s="66"/>
    </row>
    <row r="15" spans="1:15" ht="12.75" outlineLevel="1">
      <c r="A15" s="80">
        <v>36</v>
      </c>
      <c r="B15" s="97" t="s">
        <v>176</v>
      </c>
      <c r="C15" s="60" t="s">
        <v>38</v>
      </c>
      <c r="D15" s="94" t="s">
        <v>177</v>
      </c>
      <c r="E15" s="193">
        <v>0</v>
      </c>
      <c r="F15" s="7">
        <v>40.87</v>
      </c>
      <c r="G15" s="62">
        <f>IF(F15&lt;E$8,0,IF(F15&gt;H$8,"снят",F15-E$8))</f>
        <v>0</v>
      </c>
      <c r="H15" s="63">
        <f>IF(OR(E15="снят",G15="снят"),100,E15+G15)</f>
        <v>0</v>
      </c>
      <c r="I15" s="106">
        <v>5</v>
      </c>
      <c r="J15" s="107">
        <v>33.35</v>
      </c>
      <c r="K15" s="62">
        <f>IF(J15&lt;I$8,0,IF(J15&gt;L$8,"снят",J15-I$8))</f>
        <v>0</v>
      </c>
      <c r="L15" s="63">
        <f>IF(OR(I15="снят",K15="снят"),100,I15+K15)</f>
        <v>5</v>
      </c>
      <c r="M15" s="84"/>
      <c r="N15" s="85"/>
      <c r="O15" s="66"/>
    </row>
    <row r="16" spans="1:15" s="88" customFormat="1" ht="12.75">
      <c r="A16" s="73">
        <v>8</v>
      </c>
      <c r="B16" s="74" t="s">
        <v>132</v>
      </c>
      <c r="C16" s="75"/>
      <c r="D16" s="76"/>
      <c r="E16" s="18"/>
      <c r="F16" s="2">
        <f>SUM(F17:F19)</f>
        <v>129.91</v>
      </c>
      <c r="G16" s="77"/>
      <c r="H16" s="76">
        <f>SUM(H17:H19)</f>
        <v>7.280000000000001</v>
      </c>
      <c r="I16" s="2"/>
      <c r="J16" s="11">
        <f>SUM(J17:J19)</f>
        <v>98.84</v>
      </c>
      <c r="K16" s="77"/>
      <c r="L16" s="76">
        <f>SUM(L17:L19)</f>
        <v>5</v>
      </c>
      <c r="M16" s="78">
        <f>L16+H16</f>
        <v>12.280000000000001</v>
      </c>
      <c r="N16" s="75">
        <f>J16+F16</f>
        <v>228.75</v>
      </c>
      <c r="O16" s="79">
        <v>2</v>
      </c>
    </row>
    <row r="17" spans="1:15" ht="12.75" outlineLevel="1">
      <c r="A17" s="80">
        <v>52</v>
      </c>
      <c r="B17" s="160" t="s">
        <v>31</v>
      </c>
      <c r="C17" s="161" t="s">
        <v>38</v>
      </c>
      <c r="D17" s="162" t="s">
        <v>34</v>
      </c>
      <c r="E17" s="3">
        <v>0</v>
      </c>
      <c r="F17" s="14">
        <v>41.63</v>
      </c>
      <c r="G17" s="62">
        <f>IF(F17&lt;E$8,0,IF(F17&gt;H$8,"снят",F17-E$8))</f>
        <v>0</v>
      </c>
      <c r="H17" s="68">
        <f>IF(OR(E17="снят",G17="снят"),100,E17+G17)</f>
        <v>0</v>
      </c>
      <c r="I17" s="108">
        <v>0</v>
      </c>
      <c r="J17" s="107">
        <v>32.72</v>
      </c>
      <c r="K17" s="62">
        <f>IF(J17&lt;I$8,0,IF(J17&gt;L$8,"снят",J17-I$8))</f>
        <v>0</v>
      </c>
      <c r="L17" s="68">
        <f>IF(OR(I17="снят",K17="снят"),100,I17+K17)</f>
        <v>0</v>
      </c>
      <c r="M17" s="81"/>
      <c r="N17" s="82"/>
      <c r="O17" s="66"/>
    </row>
    <row r="18" spans="1:16" ht="12.75" outlineLevel="1">
      <c r="A18" s="80">
        <v>44</v>
      </c>
      <c r="B18" s="59" t="s">
        <v>133</v>
      </c>
      <c r="C18" s="60" t="s">
        <v>27</v>
      </c>
      <c r="D18" s="61" t="s">
        <v>134</v>
      </c>
      <c r="E18" s="3">
        <v>0</v>
      </c>
      <c r="F18" s="14">
        <v>45.13</v>
      </c>
      <c r="G18" s="62">
        <f>IF(F18&lt;E$8,0,IF(F18&gt;H$8,"снят",F18-E$8))</f>
        <v>2.1300000000000026</v>
      </c>
      <c r="H18" s="68">
        <f>IF(OR(E18="снят",G18="снят"),100,E18+G18)</f>
        <v>2.1300000000000026</v>
      </c>
      <c r="I18" s="108">
        <v>0</v>
      </c>
      <c r="J18" s="107">
        <v>34.87</v>
      </c>
      <c r="K18" s="62">
        <f>IF(J18&lt;I$8,0,IF(J18&gt;L$8,"снят",J18-I$8))</f>
        <v>0</v>
      </c>
      <c r="L18" s="68">
        <f>IF(OR(I18="снят",K18="снят"),100,I18+K18)</f>
        <v>0</v>
      </c>
      <c r="M18" s="84"/>
      <c r="N18" s="85"/>
      <c r="O18" s="66"/>
      <c r="P18" s="25" t="s">
        <v>168</v>
      </c>
    </row>
    <row r="19" spans="1:15" ht="12.75" outlineLevel="1">
      <c r="A19" s="80">
        <v>50</v>
      </c>
      <c r="B19" s="59" t="s">
        <v>36</v>
      </c>
      <c r="C19" s="60" t="s">
        <v>38</v>
      </c>
      <c r="D19" s="61" t="s">
        <v>39</v>
      </c>
      <c r="E19" s="3">
        <v>5</v>
      </c>
      <c r="F19" s="14">
        <v>43.15</v>
      </c>
      <c r="G19" s="62">
        <f>IF(F19&lt;E$8,0,IF(F19&gt;H$8,"снят",F19-E$8))</f>
        <v>0.14999999999999858</v>
      </c>
      <c r="H19" s="68">
        <f>IF(OR(E19="снят",G19="снят"),100,E19+G19)</f>
        <v>5.149999999999999</v>
      </c>
      <c r="I19" s="108">
        <v>5</v>
      </c>
      <c r="J19" s="107">
        <v>31.25</v>
      </c>
      <c r="K19" s="62">
        <f>IF(J19&lt;I$8,0,IF(J19&gt;L$8,"снят",J19-I$8))</f>
        <v>0</v>
      </c>
      <c r="L19" s="68">
        <f>IF(OR(I19="снят",K19="снят"),100,I19+K19)</f>
        <v>5</v>
      </c>
      <c r="M19" s="84"/>
      <c r="N19" s="85"/>
      <c r="O19" s="66"/>
    </row>
    <row r="20" spans="1:15" ht="12.75">
      <c r="A20" s="73">
        <v>4</v>
      </c>
      <c r="B20" s="74" t="s">
        <v>135</v>
      </c>
      <c r="C20" s="75"/>
      <c r="D20" s="76"/>
      <c r="E20" s="18"/>
      <c r="F20" s="2">
        <f>SUM(F21:F23)</f>
        <v>124.2</v>
      </c>
      <c r="G20" s="77"/>
      <c r="H20" s="76">
        <f>SUM(H21:H23)</f>
        <v>16.590000000000003</v>
      </c>
      <c r="I20" s="2"/>
      <c r="J20" s="11">
        <f>SUM(J21:J23)</f>
        <v>87.49000000000001</v>
      </c>
      <c r="K20" s="77"/>
      <c r="L20" s="76">
        <f>SUM(L21:L23)</f>
        <v>5</v>
      </c>
      <c r="M20" s="78">
        <f>L20+H20</f>
        <v>21.590000000000003</v>
      </c>
      <c r="N20" s="75">
        <f>J20+F20</f>
        <v>211.69</v>
      </c>
      <c r="O20" s="79">
        <v>3</v>
      </c>
    </row>
    <row r="21" spans="1:15" ht="12.75" outlineLevel="1">
      <c r="A21" s="80">
        <v>22</v>
      </c>
      <c r="B21" s="24" t="s">
        <v>30</v>
      </c>
      <c r="C21" s="60" t="s">
        <v>38</v>
      </c>
      <c r="D21" s="61" t="s">
        <v>32</v>
      </c>
      <c r="E21" s="5">
        <v>0</v>
      </c>
      <c r="F21" s="14">
        <v>39.19</v>
      </c>
      <c r="G21" s="62">
        <f>IF(F21&lt;E$8,0,IF(F21&gt;H$8,"снят",F21-E$8))</f>
        <v>0</v>
      </c>
      <c r="H21" s="68">
        <f>IF(OR(E21="снят",G21="снят"),100,E21+G21)</f>
        <v>0</v>
      </c>
      <c r="I21" s="108">
        <v>0</v>
      </c>
      <c r="J21" s="107">
        <v>27.84</v>
      </c>
      <c r="K21" s="62">
        <f>IF(J21&lt;I$8,0,IF(J21&gt;L$8,"снят",J21-I$8))</f>
        <v>0</v>
      </c>
      <c r="L21" s="68">
        <f>IF(OR(I21="снят",K21="снят"),100,I21+K21)</f>
        <v>0</v>
      </c>
      <c r="M21" s="81"/>
      <c r="N21" s="82"/>
      <c r="O21" s="66"/>
    </row>
    <row r="22" spans="1:15" ht="12.75" outlineLevel="1">
      <c r="A22" s="80">
        <v>5</v>
      </c>
      <c r="B22" s="141" t="s">
        <v>136</v>
      </c>
      <c r="C22" s="70" t="s">
        <v>38</v>
      </c>
      <c r="D22" s="94" t="s">
        <v>137</v>
      </c>
      <c r="E22" s="19">
        <v>10</v>
      </c>
      <c r="F22" s="14">
        <v>40.42</v>
      </c>
      <c r="G22" s="62">
        <f>IF(F22&lt;E$8,0,IF(F22&gt;H$8,"снят",F22-E$8))</f>
        <v>0</v>
      </c>
      <c r="H22" s="68">
        <f>IF(OR(E22="снят",G22="снят"),100,E22+G22)</f>
        <v>10</v>
      </c>
      <c r="I22" s="108">
        <v>5</v>
      </c>
      <c r="J22" s="107">
        <v>30.97</v>
      </c>
      <c r="K22" s="62">
        <f>IF(J22&lt;I$8,0,IF(J22&gt;L$8,"снят",J22-I$8))</f>
        <v>0</v>
      </c>
      <c r="L22" s="68">
        <f>IF(OR(I22="снят",K22="снят"),100,I22+K22)</f>
        <v>5</v>
      </c>
      <c r="M22" s="84"/>
      <c r="N22" s="85"/>
      <c r="O22" s="66"/>
    </row>
    <row r="23" spans="1:15" ht="12.75" outlineLevel="1">
      <c r="A23" s="80">
        <v>72</v>
      </c>
      <c r="B23" s="59" t="s">
        <v>30</v>
      </c>
      <c r="C23" s="99" t="s">
        <v>38</v>
      </c>
      <c r="D23" s="61" t="s">
        <v>41</v>
      </c>
      <c r="E23" s="3">
        <v>5</v>
      </c>
      <c r="F23" s="14">
        <v>44.59</v>
      </c>
      <c r="G23" s="62">
        <f>IF(F23&lt;E$8,0,IF(F23&gt;H$8,"снят",F23-E$8))</f>
        <v>1.5900000000000034</v>
      </c>
      <c r="H23" s="68">
        <f>IF(OR(E23="снят",G23="снят"),100,E23+G23)</f>
        <v>6.590000000000003</v>
      </c>
      <c r="I23" s="108">
        <v>0</v>
      </c>
      <c r="J23" s="107">
        <v>28.68</v>
      </c>
      <c r="K23" s="62">
        <f>IF(J23&lt;I$8,0,IF(J23&gt;L$8,"снят",J23-I$8))</f>
        <v>0</v>
      </c>
      <c r="L23" s="68">
        <f>IF(OR(I23="снят",K23="снят"),100,I23+K23)</f>
        <v>0</v>
      </c>
      <c r="M23" s="84"/>
      <c r="N23" s="85"/>
      <c r="O23" s="66"/>
    </row>
    <row r="24" spans="1:16" s="88" customFormat="1" ht="12.75">
      <c r="A24" s="73">
        <v>9</v>
      </c>
      <c r="B24" s="74" t="s">
        <v>297</v>
      </c>
      <c r="C24" s="75"/>
      <c r="D24" s="76"/>
      <c r="E24" s="18"/>
      <c r="F24" s="2">
        <f>SUM(F25:F27)</f>
        <v>131.56</v>
      </c>
      <c r="G24" s="77"/>
      <c r="H24" s="76">
        <f>SUM(H25:H27)</f>
        <v>18.560000000000002</v>
      </c>
      <c r="I24" s="2"/>
      <c r="J24" s="11">
        <f>SUM(J25:J27)</f>
        <v>95.33</v>
      </c>
      <c r="K24" s="77"/>
      <c r="L24" s="76">
        <f>SUM(L25:L27)</f>
        <v>10</v>
      </c>
      <c r="M24" s="78">
        <f>L24+H24</f>
        <v>28.560000000000002</v>
      </c>
      <c r="N24" s="75">
        <f>J24+F24</f>
        <v>226.89</v>
      </c>
      <c r="O24" s="79">
        <v>4</v>
      </c>
      <c r="P24" s="25"/>
    </row>
    <row r="25" spans="1:15" ht="12.75" outlineLevel="1">
      <c r="A25" s="80">
        <v>32</v>
      </c>
      <c r="B25" s="59" t="s">
        <v>296</v>
      </c>
      <c r="C25" s="70" t="s">
        <v>38</v>
      </c>
      <c r="D25" s="90" t="s">
        <v>295</v>
      </c>
      <c r="E25" s="3">
        <v>5</v>
      </c>
      <c r="F25" s="14">
        <v>42</v>
      </c>
      <c r="G25" s="62">
        <f>IF(F25&lt;E$8,0,IF(F25&gt;H$8,"снят",F25-E$8))</f>
        <v>0</v>
      </c>
      <c r="H25" s="68">
        <f>IF(OR(E25="снят",G25="снят"),100,E25+G25)</f>
        <v>5</v>
      </c>
      <c r="I25" s="108">
        <v>5</v>
      </c>
      <c r="J25" s="107">
        <v>33.43</v>
      </c>
      <c r="K25" s="62">
        <f>IF(J25&lt;I$8,0,IF(J25&gt;L$8,"снят",J25-I$8))</f>
        <v>0</v>
      </c>
      <c r="L25" s="68">
        <f>IF(OR(I25="снят",K25="снят"),100,I25+K25)</f>
        <v>5</v>
      </c>
      <c r="M25" s="81"/>
      <c r="N25" s="82"/>
      <c r="O25" s="66"/>
    </row>
    <row r="26" spans="1:15" ht="12.75" outlineLevel="1">
      <c r="A26" s="80">
        <v>57</v>
      </c>
      <c r="B26" s="59" t="s">
        <v>298</v>
      </c>
      <c r="C26" s="70" t="s">
        <v>25</v>
      </c>
      <c r="D26" s="61" t="s">
        <v>299</v>
      </c>
      <c r="E26" s="3">
        <v>5</v>
      </c>
      <c r="F26" s="14">
        <v>43.72</v>
      </c>
      <c r="G26" s="62">
        <f>IF(F26&lt;E$8,0,IF(F26&gt;H$8,"снят",F26-E$8))</f>
        <v>0.7199999999999989</v>
      </c>
      <c r="H26" s="68">
        <f>IF(OR(E26="снят",G26="снят"),100,E26+G26)</f>
        <v>5.719999999999999</v>
      </c>
      <c r="I26" s="108">
        <v>5</v>
      </c>
      <c r="J26" s="107">
        <v>30.59</v>
      </c>
      <c r="K26" s="62">
        <f>IF(J26&lt;I$8,0,IF(J26&gt;L$8,"снят",J26-I$8))</f>
        <v>0</v>
      </c>
      <c r="L26" s="68">
        <f>IF(OR(I26="снят",K26="снят"),100,I26+K26)</f>
        <v>5</v>
      </c>
      <c r="M26" s="84"/>
      <c r="N26" s="85"/>
      <c r="O26" s="66"/>
    </row>
    <row r="27" spans="1:15" ht="12.75" outlineLevel="1">
      <c r="A27" s="80">
        <v>47</v>
      </c>
      <c r="B27" s="59" t="s">
        <v>300</v>
      </c>
      <c r="C27" s="168" t="s">
        <v>25</v>
      </c>
      <c r="D27" s="90" t="s">
        <v>301</v>
      </c>
      <c r="E27" s="3">
        <v>5</v>
      </c>
      <c r="F27" s="14">
        <v>45.84</v>
      </c>
      <c r="G27" s="62">
        <f>IF(F27&lt;E$8,0,IF(F27&gt;H$8,"снят",F27-E$8))</f>
        <v>2.8400000000000034</v>
      </c>
      <c r="H27" s="68">
        <f>IF(OR(E27="снят",G27="снят"),100,E27+G27)</f>
        <v>7.840000000000003</v>
      </c>
      <c r="I27" s="108">
        <v>0</v>
      </c>
      <c r="J27" s="107">
        <v>31.31</v>
      </c>
      <c r="K27" s="62">
        <f>IF(J27&lt;I$8,0,IF(J27&gt;L$8,"снят",J27-I$8))</f>
        <v>0</v>
      </c>
      <c r="L27" s="68">
        <f>IF(OR(I27="снят",K27="снят"),100,I27+K27)</f>
        <v>0</v>
      </c>
      <c r="M27" s="84"/>
      <c r="N27" s="85"/>
      <c r="O27" s="66"/>
    </row>
    <row r="28" spans="1:16" ht="12.75">
      <c r="A28" s="73">
        <v>17</v>
      </c>
      <c r="B28" s="74" t="s">
        <v>138</v>
      </c>
      <c r="C28" s="75"/>
      <c r="D28" s="76"/>
      <c r="E28" s="18"/>
      <c r="F28" s="2">
        <f>SUM(F29:F31)</f>
        <v>147.34</v>
      </c>
      <c r="G28" s="77"/>
      <c r="H28" s="76">
        <f>SUM(H29:H31)</f>
        <v>43.339999999999996</v>
      </c>
      <c r="I28" s="2"/>
      <c r="J28" s="11">
        <f>SUM(J29:J31)</f>
        <v>113.65</v>
      </c>
      <c r="K28" s="77"/>
      <c r="L28" s="76">
        <f>SUM(L29:L31)</f>
        <v>16.369999999999997</v>
      </c>
      <c r="M28" s="78">
        <f>L28+H28</f>
        <v>59.709999999999994</v>
      </c>
      <c r="N28" s="75">
        <f>J28+F28</f>
        <v>260.99</v>
      </c>
      <c r="O28" s="79">
        <v>5</v>
      </c>
      <c r="P28" s="88"/>
    </row>
    <row r="29" spans="1:16" ht="12.75" outlineLevel="1">
      <c r="A29" s="80">
        <v>31</v>
      </c>
      <c r="B29" s="59" t="s">
        <v>139</v>
      </c>
      <c r="C29" s="60" t="s">
        <v>27</v>
      </c>
      <c r="D29" s="61" t="s">
        <v>140</v>
      </c>
      <c r="E29" s="3">
        <v>10</v>
      </c>
      <c r="F29" s="14">
        <v>56.53</v>
      </c>
      <c r="G29" s="62">
        <f>IF(F29&lt;E$8,0,IF(F29&gt;H$8,"снят",F29-E$8))</f>
        <v>13.530000000000001</v>
      </c>
      <c r="H29" s="68">
        <f>IF(OR(E29="снят",G29="снят"),100,E29+G29)</f>
        <v>23.53</v>
      </c>
      <c r="I29" s="108">
        <v>5</v>
      </c>
      <c r="J29" s="107">
        <v>46.37</v>
      </c>
      <c r="K29" s="62">
        <f>IF(J29&lt;I$8,0,IF(J29&gt;L$8,"снят",J29-I$8))</f>
        <v>11.369999999999997</v>
      </c>
      <c r="L29" s="68">
        <f>IF(OR(I29="снят",K29="снят"),100,I29+K29)</f>
        <v>16.369999999999997</v>
      </c>
      <c r="M29" s="81"/>
      <c r="N29" s="82"/>
      <c r="O29" s="66"/>
      <c r="P29" s="25" t="s">
        <v>168</v>
      </c>
    </row>
    <row r="30" spans="1:15" ht="12.75" outlineLevel="1">
      <c r="A30" s="80">
        <v>48</v>
      </c>
      <c r="B30" s="59" t="s">
        <v>141</v>
      </c>
      <c r="C30" s="60" t="s">
        <v>38</v>
      </c>
      <c r="D30" s="61" t="s">
        <v>33</v>
      </c>
      <c r="E30" s="19">
        <v>10</v>
      </c>
      <c r="F30" s="14">
        <v>43.37</v>
      </c>
      <c r="G30" s="62">
        <f>IF(F30&lt;E$8,0,IF(F30&gt;H$8,"снят",F30-E$8))</f>
        <v>0.36999999999999744</v>
      </c>
      <c r="H30" s="68">
        <f>IF(OR(E30="снят",G30="снят"),100,E30+G30)</f>
        <v>10.369999999999997</v>
      </c>
      <c r="I30" s="108">
        <v>0</v>
      </c>
      <c r="J30" s="107">
        <v>33.88</v>
      </c>
      <c r="K30" s="62">
        <f>IF(J30&lt;I$8,0,IF(J30&gt;L$8,"снят",J30-I$8))</f>
        <v>0</v>
      </c>
      <c r="L30" s="68">
        <f>IF(OR(I30="снят",K30="снят"),100,I30+K30)</f>
        <v>0</v>
      </c>
      <c r="M30" s="84"/>
      <c r="N30" s="85"/>
      <c r="O30" s="66"/>
    </row>
    <row r="31" spans="1:16" s="88" customFormat="1" ht="12.75" outlineLevel="1" collapsed="1">
      <c r="A31" s="80">
        <v>55</v>
      </c>
      <c r="B31" s="59" t="s">
        <v>31</v>
      </c>
      <c r="C31" s="60" t="s">
        <v>38</v>
      </c>
      <c r="D31" s="61" t="s">
        <v>142</v>
      </c>
      <c r="E31" s="3">
        <v>5</v>
      </c>
      <c r="F31" s="14">
        <v>47.44</v>
      </c>
      <c r="G31" s="62">
        <f>IF(F31&lt;E$8,0,IF(F31&gt;H$8,"снят",F31-E$8))</f>
        <v>4.439999999999998</v>
      </c>
      <c r="H31" s="68">
        <f>IF(OR(E31="снят",G31="снят"),100,E31+G31)</f>
        <v>9.439999999999998</v>
      </c>
      <c r="I31" s="108">
        <v>0</v>
      </c>
      <c r="J31" s="107">
        <v>33.4</v>
      </c>
      <c r="K31" s="62">
        <f>IF(J31&lt;I$8,0,IF(J31&gt;L$8,"снят",J31-I$8))</f>
        <v>0</v>
      </c>
      <c r="L31" s="68">
        <f>IF(OR(I31="снят",K31="снят"),100,I31+K31)</f>
        <v>0</v>
      </c>
      <c r="M31" s="84"/>
      <c r="N31" s="85"/>
      <c r="O31" s="66"/>
      <c r="P31" s="25"/>
    </row>
    <row r="32" spans="1:15" ht="12.75">
      <c r="A32" s="73">
        <v>3</v>
      </c>
      <c r="B32" s="74" t="s">
        <v>286</v>
      </c>
      <c r="C32" s="75"/>
      <c r="D32" s="76"/>
      <c r="E32" s="12"/>
      <c r="F32" s="2">
        <f>SUM(F33:F35)</f>
        <v>77.72999999999999</v>
      </c>
      <c r="G32" s="77"/>
      <c r="H32" s="76">
        <f>SUM(H33:H35)</f>
        <v>100</v>
      </c>
      <c r="I32" s="2"/>
      <c r="J32" s="11">
        <f>SUM(J33:J35)</f>
        <v>101.13</v>
      </c>
      <c r="K32" s="77"/>
      <c r="L32" s="76">
        <f>SUM(L33:L35)</f>
        <v>15.219999999999999</v>
      </c>
      <c r="M32" s="78">
        <f>L32+H32</f>
        <v>115.22</v>
      </c>
      <c r="N32" s="75">
        <f>J32+F32</f>
        <v>178.85999999999999</v>
      </c>
      <c r="O32" s="79">
        <v>6</v>
      </c>
    </row>
    <row r="33" spans="1:15" ht="12.75" outlineLevel="1">
      <c r="A33" s="80">
        <v>59</v>
      </c>
      <c r="B33" s="59" t="s">
        <v>82</v>
      </c>
      <c r="C33" s="60" t="s">
        <v>38</v>
      </c>
      <c r="D33" s="90" t="s">
        <v>169</v>
      </c>
      <c r="E33" s="20">
        <v>0</v>
      </c>
      <c r="F33" s="14">
        <v>37.98</v>
      </c>
      <c r="G33" s="62">
        <f>IF(F33&lt;E$8,0,IF(F33&gt;H$8,"снят",F33-E$8))</f>
        <v>0</v>
      </c>
      <c r="H33" s="68">
        <f>IF(OR(E33="снят",G33="снят"),100,E33+G33)</f>
        <v>0</v>
      </c>
      <c r="I33" s="108">
        <v>15</v>
      </c>
      <c r="J33" s="107">
        <v>35.22</v>
      </c>
      <c r="K33" s="62">
        <f>IF(J33&lt;I$8,0,IF(J33&gt;L$8,"снят",J33-I$8))</f>
        <v>0.21999999999999886</v>
      </c>
      <c r="L33" s="68">
        <f>IF(OR(I33="снят",K33="снят"),100,I33+K33)</f>
        <v>15.219999999999999</v>
      </c>
      <c r="M33" s="81"/>
      <c r="N33" s="82"/>
      <c r="O33" s="66"/>
    </row>
    <row r="34" spans="1:15" ht="12.75" outlineLevel="1">
      <c r="A34" s="80">
        <v>28</v>
      </c>
      <c r="B34" s="59" t="s">
        <v>287</v>
      </c>
      <c r="C34" s="60" t="s">
        <v>38</v>
      </c>
      <c r="D34" s="90" t="s">
        <v>288</v>
      </c>
      <c r="E34" s="21" t="s">
        <v>367</v>
      </c>
      <c r="F34" s="14"/>
      <c r="G34" s="62">
        <f>IF(F34&lt;E$8,0,IF(F34&gt;H$8,"снят",F34-E$8))</f>
        <v>0</v>
      </c>
      <c r="H34" s="68">
        <f>IF(OR(E34="снят",G34="снят"),100,E34+G34)</f>
        <v>100</v>
      </c>
      <c r="I34" s="108">
        <v>0</v>
      </c>
      <c r="J34" s="107">
        <v>33.47</v>
      </c>
      <c r="K34" s="62">
        <f>IF(J34&lt;I$8,0,IF(J34&gt;L$8,"снят",J34-I$8))</f>
        <v>0</v>
      </c>
      <c r="L34" s="68">
        <f>IF(OR(I34="снят",K34="снят"),100,I34+K34)</f>
        <v>0</v>
      </c>
      <c r="M34" s="84"/>
      <c r="N34" s="85"/>
      <c r="O34" s="66"/>
    </row>
    <row r="35" spans="1:16" s="88" customFormat="1" ht="12.75" outlineLevel="1" collapsed="1">
      <c r="A35" s="80">
        <v>39</v>
      </c>
      <c r="B35" s="59" t="s">
        <v>289</v>
      </c>
      <c r="C35" s="60" t="s">
        <v>38</v>
      </c>
      <c r="D35" s="61" t="s">
        <v>290</v>
      </c>
      <c r="E35" s="20">
        <v>0</v>
      </c>
      <c r="F35" s="14">
        <v>39.75</v>
      </c>
      <c r="G35" s="62">
        <f>IF(F35&lt;E$8,0,IF(F35&gt;H$8,"снят",F35-E$8))</f>
        <v>0</v>
      </c>
      <c r="H35" s="68">
        <f>IF(OR(E35="снят",G35="снят"),100,E35+G35)</f>
        <v>0</v>
      </c>
      <c r="I35" s="108">
        <v>0</v>
      </c>
      <c r="J35" s="107">
        <v>32.44</v>
      </c>
      <c r="K35" s="62">
        <f>IF(J35&lt;I$8,0,IF(J35&gt;L$8,"снят",J35-I$8))</f>
        <v>0</v>
      </c>
      <c r="L35" s="68">
        <f>IF(OR(I35="снят",K35="снят"),100,I35+K35)</f>
        <v>0</v>
      </c>
      <c r="M35" s="84"/>
      <c r="N35" s="85"/>
      <c r="O35" s="66"/>
      <c r="P35" s="25"/>
    </row>
    <row r="36" spans="1:15" ht="12.75">
      <c r="A36" s="73">
        <v>5</v>
      </c>
      <c r="B36" s="74" t="s">
        <v>74</v>
      </c>
      <c r="C36" s="75"/>
      <c r="D36" s="76"/>
      <c r="E36" s="18"/>
      <c r="F36" s="2">
        <f>SUM(F37:F39)</f>
        <v>91.31</v>
      </c>
      <c r="G36" s="77"/>
      <c r="H36" s="76">
        <f>SUM(H37:H39)</f>
        <v>115.43</v>
      </c>
      <c r="I36" s="2"/>
      <c r="J36" s="11">
        <f>SUM(J37:J39)</f>
        <v>107.16</v>
      </c>
      <c r="K36" s="77"/>
      <c r="L36" s="76">
        <f>SUM(L37:L39)</f>
        <v>10.629999999999995</v>
      </c>
      <c r="M36" s="78">
        <f>L36+H36</f>
        <v>126.06</v>
      </c>
      <c r="N36" s="75">
        <f>J36+F36</f>
        <v>198.47</v>
      </c>
      <c r="O36" s="79">
        <v>7</v>
      </c>
    </row>
    <row r="37" spans="1:15" ht="12.75" outlineLevel="1">
      <c r="A37" s="80">
        <v>25</v>
      </c>
      <c r="B37" s="59" t="s">
        <v>106</v>
      </c>
      <c r="C37" s="60" t="s">
        <v>26</v>
      </c>
      <c r="D37" s="90" t="s">
        <v>107</v>
      </c>
      <c r="E37" s="3">
        <v>10</v>
      </c>
      <c r="F37" s="14">
        <v>42.88</v>
      </c>
      <c r="G37" s="62">
        <f>IF(F37&lt;E$8,0,IF(F37&gt;H$8,"снят",F37-E$8))</f>
        <v>0</v>
      </c>
      <c r="H37" s="68">
        <f>IF(OR(E37="снят",G37="снят"),100,E37+G37)</f>
        <v>10</v>
      </c>
      <c r="I37" s="108">
        <v>5</v>
      </c>
      <c r="J37" s="107">
        <v>38.94</v>
      </c>
      <c r="K37" s="62">
        <f>IF(J37&lt;I$8,0,IF(J37&gt;L$8,"снят",J37-I$8))</f>
        <v>3.9399999999999977</v>
      </c>
      <c r="L37" s="68">
        <f>IF(OR(I37="снят",K37="снят"),100,I37+K37)</f>
        <v>8.939999999999998</v>
      </c>
      <c r="M37" s="81"/>
      <c r="N37" s="82"/>
      <c r="O37" s="66"/>
    </row>
    <row r="38" spans="1:15" ht="12.75" outlineLevel="1">
      <c r="A38" s="80">
        <v>21</v>
      </c>
      <c r="B38" s="59" t="s">
        <v>75</v>
      </c>
      <c r="C38" s="60" t="s">
        <v>108</v>
      </c>
      <c r="D38" s="83" t="s">
        <v>109</v>
      </c>
      <c r="E38" s="3" t="s">
        <v>367</v>
      </c>
      <c r="F38" s="14"/>
      <c r="G38" s="62">
        <f>IF(F38&lt;E$8,0,IF(F38&gt;H$8,"снят",F38-E$8))</f>
        <v>0</v>
      </c>
      <c r="H38" s="68">
        <f>IF(OR(E38="снят",G38="снят"),100,E38+G38)</f>
        <v>100</v>
      </c>
      <c r="I38" s="108">
        <v>0</v>
      </c>
      <c r="J38" s="107">
        <v>31.53</v>
      </c>
      <c r="K38" s="62">
        <f>IF(J38&lt;I$8,0,IF(J38&gt;L$8,"снят",J38-I$8))</f>
        <v>0</v>
      </c>
      <c r="L38" s="68">
        <f>IF(OR(I38="снят",K38="снят"),100,I38+K38)</f>
        <v>0</v>
      </c>
      <c r="M38" s="84"/>
      <c r="N38" s="85"/>
      <c r="O38" s="66"/>
    </row>
    <row r="39" spans="1:16" s="88" customFormat="1" ht="12.75" outlineLevel="1" collapsed="1">
      <c r="A39" s="80">
        <v>60</v>
      </c>
      <c r="B39" s="59" t="s">
        <v>110</v>
      </c>
      <c r="C39" s="60" t="s">
        <v>26</v>
      </c>
      <c r="D39" s="90" t="s">
        <v>111</v>
      </c>
      <c r="E39" s="3">
        <v>0</v>
      </c>
      <c r="F39" s="14">
        <v>48.43</v>
      </c>
      <c r="G39" s="62">
        <f>IF(F39&lt;E$8,0,IF(F39&gt;H$8,"снят",F39-E$8))</f>
        <v>5.43</v>
      </c>
      <c r="H39" s="68">
        <f>IF(OR(E39="снят",G39="снят"),100,E39+G39)</f>
        <v>5.43</v>
      </c>
      <c r="I39" s="108">
        <v>0</v>
      </c>
      <c r="J39" s="107">
        <v>36.69</v>
      </c>
      <c r="K39" s="62">
        <f>IF(J39&lt;I$8,0,IF(J39&gt;L$8,"снят",J39-I$8))</f>
        <v>1.6899999999999977</v>
      </c>
      <c r="L39" s="68">
        <f>IF(OR(I39="снят",K39="снят"),100,I39+K39)</f>
        <v>1.6899999999999977</v>
      </c>
      <c r="M39" s="84"/>
      <c r="N39" s="85"/>
      <c r="O39" s="66"/>
      <c r="P39" s="25"/>
    </row>
    <row r="40" spans="1:15" s="88" customFormat="1" ht="12.75">
      <c r="A40" s="73">
        <v>10</v>
      </c>
      <c r="B40" s="74" t="s">
        <v>351</v>
      </c>
      <c r="C40" s="75"/>
      <c r="D40" s="76"/>
      <c r="E40" s="18"/>
      <c r="F40" s="2">
        <f>SUM(F41:F43)</f>
        <v>135.24</v>
      </c>
      <c r="G40" s="77"/>
      <c r="H40" s="76">
        <f>SUM(H41:H43)</f>
        <v>27.28</v>
      </c>
      <c r="I40" s="2"/>
      <c r="J40" s="11">
        <f>SUM(J41:J43)</f>
        <v>64.35</v>
      </c>
      <c r="K40" s="77"/>
      <c r="L40" s="76">
        <f>SUM(L41:L43)</f>
        <v>100</v>
      </c>
      <c r="M40" s="78">
        <f>L40+H40</f>
        <v>127.28</v>
      </c>
      <c r="N40" s="75">
        <f>J40+F40</f>
        <v>199.59</v>
      </c>
      <c r="O40" s="79">
        <v>8</v>
      </c>
    </row>
    <row r="41" spans="1:15" ht="12.75" outlineLevel="1">
      <c r="A41" s="80">
        <v>61</v>
      </c>
      <c r="B41" s="59" t="s">
        <v>194</v>
      </c>
      <c r="C41" s="60" t="s">
        <v>38</v>
      </c>
      <c r="D41" s="61" t="s">
        <v>198</v>
      </c>
      <c r="E41" s="3">
        <v>10</v>
      </c>
      <c r="F41" s="14">
        <v>41.96</v>
      </c>
      <c r="G41" s="62">
        <f>IF(F41&lt;E$8,0,IF(F41&gt;H$8,"снят",F41-E$8))</f>
        <v>0</v>
      </c>
      <c r="H41" s="68">
        <f>IF(OR(E41="снят",G41="снят"),100,E41+G41)</f>
        <v>10</v>
      </c>
      <c r="I41" s="108">
        <v>0</v>
      </c>
      <c r="J41" s="107">
        <v>30.41</v>
      </c>
      <c r="K41" s="62">
        <f>IF(J41&lt;I$8,0,IF(J41&gt;L$8,"снят",J41-I$8))</f>
        <v>0</v>
      </c>
      <c r="L41" s="68">
        <f>IF(OR(I41="снят",K41="снят"),100,I41+K41)</f>
        <v>0</v>
      </c>
      <c r="M41" s="81"/>
      <c r="N41" s="82"/>
      <c r="O41" s="66"/>
    </row>
    <row r="42" spans="1:15" ht="12.75" outlineLevel="1">
      <c r="A42" s="80">
        <v>2</v>
      </c>
      <c r="B42" s="59" t="s">
        <v>195</v>
      </c>
      <c r="C42" s="60" t="s">
        <v>197</v>
      </c>
      <c r="D42" s="91" t="s">
        <v>199</v>
      </c>
      <c r="E42" s="3">
        <v>0</v>
      </c>
      <c r="F42" s="14">
        <v>43.03</v>
      </c>
      <c r="G42" s="62">
        <f>IF(F42&lt;E$8,0,IF(F42&gt;H$8,"снят",F42-E$8))</f>
        <v>0.030000000000001137</v>
      </c>
      <c r="H42" s="68">
        <f>IF(OR(E42="снят",G42="снят"),100,E42+G42)</f>
        <v>0.030000000000001137</v>
      </c>
      <c r="I42" s="108">
        <v>0</v>
      </c>
      <c r="J42" s="107">
        <v>33.94</v>
      </c>
      <c r="K42" s="62">
        <f>IF(J42&lt;I$8,0,IF(J42&gt;L$8,"снят",J42-I$8))</f>
        <v>0</v>
      </c>
      <c r="L42" s="68">
        <f>IF(OR(I42="снят",K42="снят"),100,I42+K42)</f>
        <v>0</v>
      </c>
      <c r="M42" s="84"/>
      <c r="N42" s="85"/>
      <c r="O42" s="66"/>
    </row>
    <row r="43" spans="1:15" ht="12.75" outlineLevel="1">
      <c r="A43" s="80">
        <v>35</v>
      </c>
      <c r="B43" s="59" t="s">
        <v>196</v>
      </c>
      <c r="C43" s="60" t="s">
        <v>38</v>
      </c>
      <c r="D43" s="61" t="s">
        <v>200</v>
      </c>
      <c r="E43" s="3">
        <v>10</v>
      </c>
      <c r="F43" s="14">
        <v>50.25</v>
      </c>
      <c r="G43" s="62">
        <f>IF(F43&lt;E$8,0,IF(F43&gt;H$8,"снят",F43-E$8))</f>
        <v>7.25</v>
      </c>
      <c r="H43" s="68">
        <f>IF(OR(E43="снят",G43="снят"),100,E43+G43)</f>
        <v>17.25</v>
      </c>
      <c r="I43" s="108" t="s">
        <v>367</v>
      </c>
      <c r="J43" s="107"/>
      <c r="K43" s="62">
        <f>IF(J43&lt;I$8,0,IF(J43&gt;L$8,"снят",J43-I$8))</f>
        <v>0</v>
      </c>
      <c r="L43" s="68">
        <f>IF(OR(I43="снят",K43="снят"),100,I43+K43)</f>
        <v>100</v>
      </c>
      <c r="M43" s="84"/>
      <c r="N43" s="85"/>
      <c r="O43" s="66"/>
    </row>
    <row r="44" spans="1:15" ht="12.75">
      <c r="A44" s="73">
        <v>15</v>
      </c>
      <c r="B44" s="167" t="s">
        <v>252</v>
      </c>
      <c r="C44" s="77"/>
      <c r="D44" s="76"/>
      <c r="E44" s="11"/>
      <c r="F44" s="2">
        <f>SUM(F45:F47)</f>
        <v>122.35999999999999</v>
      </c>
      <c r="G44" s="171"/>
      <c r="H44" s="87">
        <f>SUM(H45:H47)</f>
        <v>35.48</v>
      </c>
      <c r="I44" s="172"/>
      <c r="J44" s="173">
        <f>SUM(J45:J47)</f>
        <v>67.43</v>
      </c>
      <c r="K44" s="171"/>
      <c r="L44" s="87">
        <f>SUM(L45:L47)</f>
        <v>105.4</v>
      </c>
      <c r="M44" s="174">
        <f>L44+H44</f>
        <v>140.88</v>
      </c>
      <c r="N44" s="86">
        <f>J44+F44</f>
        <v>189.79</v>
      </c>
      <c r="O44" s="79">
        <v>9</v>
      </c>
    </row>
    <row r="45" spans="1:15" ht="12.75" outlineLevel="1">
      <c r="A45" s="80">
        <v>56</v>
      </c>
      <c r="B45" s="93" t="s">
        <v>253</v>
      </c>
      <c r="C45" s="60" t="s">
        <v>38</v>
      </c>
      <c r="D45" s="94" t="s">
        <v>254</v>
      </c>
      <c r="E45" s="19">
        <v>10</v>
      </c>
      <c r="F45" s="14">
        <v>39.97</v>
      </c>
      <c r="G45" s="62">
        <f>IF(F45&lt;E$8,0,IF(F45&gt;H$8,"снят",F45-E$8))</f>
        <v>0</v>
      </c>
      <c r="H45" s="68">
        <f>IF(OR(E45="снят",G45="снят"),100,E45+G45)</f>
        <v>10</v>
      </c>
      <c r="I45" s="108">
        <v>5</v>
      </c>
      <c r="J45" s="107">
        <v>35.4</v>
      </c>
      <c r="K45" s="62">
        <f>IF(J45&lt;I$8,0,IF(J45&gt;L$8,"снят",J45-I$8))</f>
        <v>0.3999999999999986</v>
      </c>
      <c r="L45" s="68">
        <f>IF(OR(I45="снят",K45="снят"),100,I45+K45)</f>
        <v>5.399999999999999</v>
      </c>
      <c r="M45" s="64"/>
      <c r="N45" s="65"/>
      <c r="O45" s="66"/>
    </row>
    <row r="46" spans="1:15" ht="12.75" outlineLevel="1">
      <c r="A46" s="80">
        <v>19</v>
      </c>
      <c r="B46" s="59" t="s">
        <v>255</v>
      </c>
      <c r="C46" s="60" t="s">
        <v>38</v>
      </c>
      <c r="D46" s="61" t="s">
        <v>256</v>
      </c>
      <c r="E46" s="3">
        <v>15</v>
      </c>
      <c r="F46" s="14">
        <v>43.48</v>
      </c>
      <c r="G46" s="62">
        <f>IF(F46&lt;E$8,0,IF(F46&gt;H$8,"снят",F46-E$8))</f>
        <v>0.4799999999999969</v>
      </c>
      <c r="H46" s="68">
        <f>IF(OR(E46="снят",G46="снят"),100,E46+G46)</f>
        <v>15.479999999999997</v>
      </c>
      <c r="I46" s="108">
        <v>0</v>
      </c>
      <c r="J46" s="107">
        <v>32.03</v>
      </c>
      <c r="K46" s="62">
        <f>IF(J46&lt;I$8,0,IF(J46&gt;L$8,"снят",J46-I$8))</f>
        <v>0</v>
      </c>
      <c r="L46" s="68">
        <f>IF(OR(I46="снят",K46="снят"),100,I46+K46)</f>
        <v>0</v>
      </c>
      <c r="M46" s="84"/>
      <c r="N46" s="85"/>
      <c r="O46" s="66"/>
    </row>
    <row r="47" spans="1:15" ht="12.75" outlineLevel="1" collapsed="1">
      <c r="A47" s="80">
        <v>27</v>
      </c>
      <c r="B47" s="141" t="s">
        <v>257</v>
      </c>
      <c r="C47" s="132" t="s">
        <v>38</v>
      </c>
      <c r="D47" s="94" t="s">
        <v>258</v>
      </c>
      <c r="E47" s="5">
        <v>10</v>
      </c>
      <c r="F47" s="14">
        <v>38.91</v>
      </c>
      <c r="G47" s="67">
        <f>IF(F47&lt;E$8,0,IF(F47&gt;H$8,"снят",F47-E$8))</f>
        <v>0</v>
      </c>
      <c r="H47" s="72">
        <f>IF(OR(E47="снят",G47="снят"),100,E47+G47)</f>
        <v>10</v>
      </c>
      <c r="I47" s="13" t="s">
        <v>367</v>
      </c>
      <c r="J47" s="3"/>
      <c r="K47" s="67">
        <f>IF(J47&lt;I$8,0,IF(J47&gt;L$8,"снят",J47-I$8))</f>
        <v>0</v>
      </c>
      <c r="L47" s="72">
        <f>IF(OR(I47="снят",K47="снят"),100,I47+K47)</f>
        <v>100</v>
      </c>
      <c r="M47" s="84"/>
      <c r="N47" s="85"/>
      <c r="O47" s="66"/>
    </row>
    <row r="48" spans="1:15" ht="12.75">
      <c r="A48" s="73">
        <v>7</v>
      </c>
      <c r="B48" s="165" t="s">
        <v>353</v>
      </c>
      <c r="C48" s="77"/>
      <c r="D48" s="76"/>
      <c r="E48" s="11"/>
      <c r="F48" s="2">
        <f>SUM(F49:F51)</f>
        <v>124.57</v>
      </c>
      <c r="G48" s="171"/>
      <c r="H48" s="87">
        <f>SUM(H49:H51)</f>
        <v>37.63</v>
      </c>
      <c r="I48" s="172"/>
      <c r="J48" s="173">
        <f>SUM(J49:J51)</f>
        <v>71.69</v>
      </c>
      <c r="K48" s="171"/>
      <c r="L48" s="87">
        <f>SUM(L49:L51)</f>
        <v>116.75</v>
      </c>
      <c r="M48" s="174">
        <f>L48+H48</f>
        <v>154.38</v>
      </c>
      <c r="N48" s="86">
        <f>J48+F48</f>
        <v>196.26</v>
      </c>
      <c r="O48" s="79">
        <v>10</v>
      </c>
    </row>
    <row r="49" spans="1:15" ht="12.75" outlineLevel="1">
      <c r="A49" s="80">
        <v>71</v>
      </c>
      <c r="B49" s="69" t="s">
        <v>207</v>
      </c>
      <c r="C49" s="60" t="s">
        <v>38</v>
      </c>
      <c r="D49" s="71" t="s">
        <v>210</v>
      </c>
      <c r="E49" s="3">
        <v>15</v>
      </c>
      <c r="F49" s="14">
        <v>35.94</v>
      </c>
      <c r="G49" s="62">
        <f>IF(F49&lt;E$8,0,IF(F49&gt;H$8,"снят",F49-E$8))</f>
        <v>0</v>
      </c>
      <c r="H49" s="68">
        <f>IF(OR(E49="снят",G49="снят"),100,E49+G49)</f>
        <v>15</v>
      </c>
      <c r="I49" s="108">
        <v>0</v>
      </c>
      <c r="J49" s="107">
        <v>29.94</v>
      </c>
      <c r="K49" s="62">
        <f>IF(J49&lt;I$8,0,IF(J49&gt;L$8,"снят",J49-I$8))</f>
        <v>0</v>
      </c>
      <c r="L49" s="68">
        <f>IF(OR(I49="снят",K49="снят"),100,I49+K49)</f>
        <v>0</v>
      </c>
      <c r="M49" s="64"/>
      <c r="N49" s="65"/>
      <c r="O49" s="79">
        <v>11</v>
      </c>
    </row>
    <row r="50" spans="1:15" ht="12.75" outlineLevel="1">
      <c r="A50" s="80">
        <v>49</v>
      </c>
      <c r="B50" s="59" t="s">
        <v>208</v>
      </c>
      <c r="C50" s="60" t="s">
        <v>38</v>
      </c>
      <c r="D50" s="61" t="s">
        <v>211</v>
      </c>
      <c r="E50" s="3">
        <v>10</v>
      </c>
      <c r="F50" s="14">
        <v>44.53</v>
      </c>
      <c r="G50" s="62">
        <f>IF(F50&lt;E$8,0,IF(F50&gt;H$8,"снят",F50-E$8))</f>
        <v>1.5300000000000011</v>
      </c>
      <c r="H50" s="68">
        <f>IF(OR(E50="снят",G50="снят"),100,E50+G50)</f>
        <v>11.530000000000001</v>
      </c>
      <c r="I50" s="108">
        <v>10</v>
      </c>
      <c r="J50" s="107">
        <v>41.75</v>
      </c>
      <c r="K50" s="62">
        <f>IF(J50&lt;I$8,0,IF(J50&gt;L$8,"снят",J50-I$8))</f>
        <v>6.75</v>
      </c>
      <c r="L50" s="68">
        <f>IF(OR(I50="снят",K50="снят"),100,I50+K50)</f>
        <v>16.75</v>
      </c>
      <c r="M50" s="84"/>
      <c r="N50" s="85"/>
      <c r="O50" s="66"/>
    </row>
    <row r="51" spans="1:15" ht="12.75" outlineLevel="1" collapsed="1">
      <c r="A51" s="80">
        <v>14</v>
      </c>
      <c r="B51" s="166" t="s">
        <v>209</v>
      </c>
      <c r="C51" s="154" t="s">
        <v>38</v>
      </c>
      <c r="D51" s="169" t="s">
        <v>212</v>
      </c>
      <c r="E51" s="5">
        <v>10</v>
      </c>
      <c r="F51" s="14">
        <v>44.1</v>
      </c>
      <c r="G51" s="67">
        <f>IF(F51&lt;E$8,0,IF(F51&gt;H$8,"снят",F51-E$8))</f>
        <v>1.1000000000000014</v>
      </c>
      <c r="H51" s="72">
        <f>IF(OR(E51="снят",G51="снят"),100,E51+G51)</f>
        <v>11.100000000000001</v>
      </c>
      <c r="I51" s="13" t="s">
        <v>367</v>
      </c>
      <c r="J51" s="3"/>
      <c r="K51" s="67">
        <f>IF(J51&lt;I$8,0,IF(J51&gt;L$8,"снят",J51-I$8))</f>
        <v>0</v>
      </c>
      <c r="L51" s="72">
        <f>IF(OR(I51="снят",K51="снят"),100,I51+K51)</f>
        <v>100</v>
      </c>
      <c r="M51" s="84"/>
      <c r="N51" s="85"/>
      <c r="O51" s="66"/>
    </row>
    <row r="52" spans="1:15" ht="12.75">
      <c r="A52" s="73">
        <v>6</v>
      </c>
      <c r="B52" s="125" t="s">
        <v>315</v>
      </c>
      <c r="C52" s="77"/>
      <c r="D52" s="76"/>
      <c r="E52" s="11"/>
      <c r="F52" s="2">
        <f>SUM(F53:F55)</f>
        <v>108.72999999999999</v>
      </c>
      <c r="G52" s="171"/>
      <c r="H52" s="87">
        <f>SUM(H53:H55)</f>
        <v>147.73</v>
      </c>
      <c r="I52" s="172"/>
      <c r="J52" s="173">
        <f>SUM(J53:J55)</f>
        <v>116.85</v>
      </c>
      <c r="K52" s="171"/>
      <c r="L52" s="87">
        <f>SUM(L53:L55)</f>
        <v>33.25</v>
      </c>
      <c r="M52" s="174">
        <f>L52+H52</f>
        <v>180.98</v>
      </c>
      <c r="N52" s="86">
        <f>J52+F52</f>
        <v>225.57999999999998</v>
      </c>
      <c r="O52" s="79">
        <v>11</v>
      </c>
    </row>
    <row r="53" spans="1:15" ht="12.75" outlineLevel="1">
      <c r="A53" s="80">
        <v>24</v>
      </c>
      <c r="B53" s="59" t="s">
        <v>311</v>
      </c>
      <c r="C53" s="70" t="s">
        <v>38</v>
      </c>
      <c r="D53" s="61" t="s">
        <v>310</v>
      </c>
      <c r="E53" s="3">
        <v>20</v>
      </c>
      <c r="F53" s="14">
        <v>51.41</v>
      </c>
      <c r="G53" s="62">
        <f>IF(F53&lt;E$8,0,IF(F53&gt;H$8,"снят",F53-E$8))</f>
        <v>8.409999999999997</v>
      </c>
      <c r="H53" s="68">
        <f>IF(OR(E53="снят",G53="снят"),100,E53+G53)</f>
        <v>28.409999999999997</v>
      </c>
      <c r="I53" s="108">
        <v>15</v>
      </c>
      <c r="J53" s="107">
        <v>33.6</v>
      </c>
      <c r="K53" s="62">
        <f>IF(J53&lt;I$8,0,IF(J53&gt;L$8,"снят",J53-I$8))</f>
        <v>0</v>
      </c>
      <c r="L53" s="68">
        <f>IF(OR(I53="снят",K53="снят"),100,I53+K53)</f>
        <v>15</v>
      </c>
      <c r="M53" s="64"/>
      <c r="N53" s="65"/>
      <c r="O53" s="66"/>
    </row>
    <row r="54" spans="1:15" ht="12.75" outlineLevel="1">
      <c r="A54" s="80">
        <v>34</v>
      </c>
      <c r="B54" s="59" t="s">
        <v>312</v>
      </c>
      <c r="C54" s="60" t="s">
        <v>316</v>
      </c>
      <c r="D54" s="61" t="s">
        <v>313</v>
      </c>
      <c r="E54" s="3" t="s">
        <v>367</v>
      </c>
      <c r="F54" s="14"/>
      <c r="G54" s="62">
        <f>IF(F54&lt;E$8,0,IF(F54&gt;H$8,"снят",F54-E$8))</f>
        <v>0</v>
      </c>
      <c r="H54" s="68">
        <f>IF(OR(E54="снят",G54="снят"),100,E54+G54)</f>
        <v>100</v>
      </c>
      <c r="I54" s="108">
        <v>5</v>
      </c>
      <c r="J54" s="107">
        <v>40.91</v>
      </c>
      <c r="K54" s="62">
        <f>IF(J54&lt;I$8,0,IF(J54&gt;L$8,"снят",J54-I$8))</f>
        <v>5.909999999999997</v>
      </c>
      <c r="L54" s="68">
        <f>IF(OR(I54="снят",K54="снят"),100,I54+K54)</f>
        <v>10.909999999999997</v>
      </c>
      <c r="M54" s="84"/>
      <c r="N54" s="85"/>
      <c r="O54" s="66"/>
    </row>
    <row r="55" spans="1:15" ht="12.75" outlineLevel="1">
      <c r="A55" s="80">
        <v>15</v>
      </c>
      <c r="B55" s="102" t="s">
        <v>86</v>
      </c>
      <c r="C55" s="132" t="s">
        <v>104</v>
      </c>
      <c r="D55" s="90" t="s">
        <v>105</v>
      </c>
      <c r="E55" s="5">
        <v>5</v>
      </c>
      <c r="F55" s="14">
        <v>57.32</v>
      </c>
      <c r="G55" s="67">
        <f>IF(F55&lt;E$8,0,IF(F55&gt;H$8,"снят",F55-E$8))</f>
        <v>14.32</v>
      </c>
      <c r="H55" s="72">
        <f>IF(OR(E55="снят",G55="снят"),100,E55+G55)</f>
        <v>19.32</v>
      </c>
      <c r="I55" s="13">
        <v>0</v>
      </c>
      <c r="J55" s="3">
        <v>42.34</v>
      </c>
      <c r="K55" s="67">
        <f>IF(J55&lt;I$8,0,IF(J55&gt;L$8,"снят",J55-I$8))</f>
        <v>7.340000000000003</v>
      </c>
      <c r="L55" s="72">
        <f>IF(OR(I55="снят",K55="снят"),100,I55+K55)</f>
        <v>7.340000000000003</v>
      </c>
      <c r="M55" s="84"/>
      <c r="N55" s="85"/>
      <c r="O55" s="66"/>
    </row>
    <row r="56" spans="1:15" ht="12.75">
      <c r="A56" s="73">
        <v>19</v>
      </c>
      <c r="B56" s="165" t="s">
        <v>291</v>
      </c>
      <c r="C56" s="77"/>
      <c r="D56" s="76"/>
      <c r="E56" s="11"/>
      <c r="F56" s="170">
        <f>SUM(F57:F59)</f>
        <v>41.47</v>
      </c>
      <c r="G56" s="171"/>
      <c r="H56" s="87">
        <f>SUM(H57:H59)</f>
        <v>200</v>
      </c>
      <c r="I56" s="172"/>
      <c r="J56" s="173">
        <f>SUM(J57:J59)</f>
        <v>90.09</v>
      </c>
      <c r="K56" s="171"/>
      <c r="L56" s="87">
        <f>SUM(L57:L59)</f>
        <v>5</v>
      </c>
      <c r="M56" s="174">
        <f>L56+H56</f>
        <v>205</v>
      </c>
      <c r="N56" s="86">
        <f>J56+F56</f>
        <v>131.56</v>
      </c>
      <c r="O56" s="79">
        <v>12</v>
      </c>
    </row>
    <row r="57" spans="1:16" ht="12.75" outlineLevel="1">
      <c r="A57" s="129">
        <v>8</v>
      </c>
      <c r="B57" s="59" t="s">
        <v>83</v>
      </c>
      <c r="C57" s="60" t="s">
        <v>84</v>
      </c>
      <c r="D57" s="90" t="s">
        <v>85</v>
      </c>
      <c r="E57" s="4">
        <v>0</v>
      </c>
      <c r="F57" s="17">
        <v>41.47</v>
      </c>
      <c r="G57" s="62">
        <f>IF(F57&lt;E$8,0,IF(F57&gt;H$8,"снят",F57-E$8))</f>
        <v>0</v>
      </c>
      <c r="H57" s="68">
        <f>IF(OR(E57="снят",G57="снят"),100,E57+G57)</f>
        <v>0</v>
      </c>
      <c r="I57" s="108">
        <v>5</v>
      </c>
      <c r="J57" s="107">
        <v>33.31</v>
      </c>
      <c r="K57" s="62">
        <f>IF(J57&lt;I$8,0,IF(J57&gt;L$8,"снят",J57-I$8))</f>
        <v>0</v>
      </c>
      <c r="L57" s="68">
        <f>IF(OR(I57="снят",K57="снят"),100,I57+K57)</f>
        <v>5</v>
      </c>
      <c r="M57" s="64"/>
      <c r="N57" s="65"/>
      <c r="O57" s="66"/>
      <c r="P57" s="25" t="s">
        <v>168</v>
      </c>
    </row>
    <row r="58" spans="1:15" ht="12.75" outlineLevel="1">
      <c r="A58" s="80">
        <v>63</v>
      </c>
      <c r="B58" s="59" t="s">
        <v>292</v>
      </c>
      <c r="C58" s="70" t="s">
        <v>38</v>
      </c>
      <c r="D58" s="61" t="s">
        <v>293</v>
      </c>
      <c r="E58" s="3" t="s">
        <v>367</v>
      </c>
      <c r="F58" s="17"/>
      <c r="G58" s="62">
        <f>IF(F58&lt;E$8,0,IF(F58&gt;H$8,"снят",F58-E$8))</f>
        <v>0</v>
      </c>
      <c r="H58" s="68">
        <f>IF(OR(E58="снят",G58="снят"),100,E58+G58)</f>
        <v>100</v>
      </c>
      <c r="I58" s="108">
        <v>0</v>
      </c>
      <c r="J58" s="107">
        <v>27.72</v>
      </c>
      <c r="K58" s="62">
        <f>IF(J58&lt;I$8,0,IF(J58&gt;L$8,"снят",J58-I$8))</f>
        <v>0</v>
      </c>
      <c r="L58" s="68">
        <f>IF(OR(I58="снят",K58="снят"),100,I58+K58)</f>
        <v>0</v>
      </c>
      <c r="M58" s="84"/>
      <c r="N58" s="85"/>
      <c r="O58" s="66"/>
    </row>
    <row r="59" spans="1:15" ht="12.75" outlineLevel="1">
      <c r="A59" s="80">
        <v>13</v>
      </c>
      <c r="B59" s="102" t="s">
        <v>289</v>
      </c>
      <c r="C59" s="182" t="s">
        <v>38</v>
      </c>
      <c r="D59" s="90" t="s">
        <v>294</v>
      </c>
      <c r="E59" s="5" t="s">
        <v>367</v>
      </c>
      <c r="F59" s="14"/>
      <c r="G59" s="67">
        <f>IF(F59&lt;E$8,0,IF(F59&gt;H$8,"снят",F59-E$8))</f>
        <v>0</v>
      </c>
      <c r="H59" s="72">
        <f>IF(OR(E59="снят",G59="снят"),100,E59+G59)</f>
        <v>100</v>
      </c>
      <c r="I59" s="13">
        <v>0</v>
      </c>
      <c r="J59" s="3">
        <v>29.06</v>
      </c>
      <c r="K59" s="67">
        <f>IF(J59&lt;I$8,0,IF(J59&gt;L$8,"снят",J59-I$8))</f>
        <v>0</v>
      </c>
      <c r="L59" s="72">
        <f>IF(OR(I59="снят",K59="снят"),100,I59+K59)</f>
        <v>0</v>
      </c>
      <c r="M59" s="84"/>
      <c r="N59" s="85"/>
      <c r="O59" s="66"/>
    </row>
    <row r="60" spans="1:16" ht="12.75">
      <c r="A60" s="73">
        <v>18</v>
      </c>
      <c r="B60" s="165" t="s">
        <v>352</v>
      </c>
      <c r="C60" s="77"/>
      <c r="D60" s="76"/>
      <c r="E60" s="11"/>
      <c r="F60" s="2">
        <f>SUM(F61:F63)</f>
        <v>77.78999999999999</v>
      </c>
      <c r="G60" s="171"/>
      <c r="H60" s="87">
        <f>SUM(H61:H63)</f>
        <v>110</v>
      </c>
      <c r="I60" s="172"/>
      <c r="J60" s="173">
        <f>SUM(J61:J63)</f>
        <v>59.599999999999994</v>
      </c>
      <c r="K60" s="171"/>
      <c r="L60" s="87">
        <f>SUM(L61:L63)</f>
        <v>105</v>
      </c>
      <c r="M60" s="174">
        <f>L60+H60</f>
        <v>215</v>
      </c>
      <c r="N60" s="86">
        <f>J60+F60</f>
        <v>137.39</v>
      </c>
      <c r="O60" s="79">
        <v>13</v>
      </c>
      <c r="P60" s="88"/>
    </row>
    <row r="61" spans="1:15" ht="12.75" outlineLevel="1">
      <c r="A61" s="80">
        <v>68</v>
      </c>
      <c r="B61" s="59" t="s">
        <v>201</v>
      </c>
      <c r="C61" s="60" t="s">
        <v>38</v>
      </c>
      <c r="D61" s="61" t="s">
        <v>204</v>
      </c>
      <c r="E61" s="3" t="s">
        <v>367</v>
      </c>
      <c r="F61" s="14"/>
      <c r="G61" s="62">
        <f>IF(F61&lt;E$8,0,IF(F61&gt;H$8,"снят",F61-E$8))</f>
        <v>0</v>
      </c>
      <c r="H61" s="68">
        <f>IF(OR(E61="снят",G61="снят"),100,E61+G61)</f>
        <v>100</v>
      </c>
      <c r="I61" s="108">
        <v>5</v>
      </c>
      <c r="J61" s="107">
        <v>32.72</v>
      </c>
      <c r="K61" s="62">
        <f>IF(J61&lt;I$8,0,IF(J61&gt;L$8,"снят",J61-I$8))</f>
        <v>0</v>
      </c>
      <c r="L61" s="68">
        <f>IF(OR(I61="снят",K61="снят"),100,I61+K61)</f>
        <v>5</v>
      </c>
      <c r="M61" s="64"/>
      <c r="N61" s="65"/>
      <c r="O61" s="66"/>
    </row>
    <row r="62" spans="1:15" ht="12.75" outlineLevel="1">
      <c r="A62" s="80">
        <v>33</v>
      </c>
      <c r="B62" s="59" t="s">
        <v>202</v>
      </c>
      <c r="C62" s="60" t="s">
        <v>38</v>
      </c>
      <c r="D62" s="61" t="s">
        <v>205</v>
      </c>
      <c r="E62" s="3">
        <v>5</v>
      </c>
      <c r="F62" s="14">
        <v>36.35</v>
      </c>
      <c r="G62" s="62">
        <f>IF(F62&lt;E$8,0,IF(F62&gt;H$8,"снят",F62-E$8))</f>
        <v>0</v>
      </c>
      <c r="H62" s="68">
        <f>IF(OR(E62="снят",G62="снят"),100,E62+G62)</f>
        <v>5</v>
      </c>
      <c r="I62" s="108">
        <v>0</v>
      </c>
      <c r="J62" s="107">
        <v>26.88</v>
      </c>
      <c r="K62" s="62">
        <f>IF(J62&lt;I$8,0,IF(J62&gt;L$8,"снят",J62-I$8))</f>
        <v>0</v>
      </c>
      <c r="L62" s="68">
        <f>IF(OR(I62="снят",K62="снят"),100,I62+K62)</f>
        <v>0</v>
      </c>
      <c r="M62" s="84"/>
      <c r="N62" s="85"/>
      <c r="O62" s="66"/>
    </row>
    <row r="63" spans="1:15" ht="12.75" outlineLevel="1" collapsed="1">
      <c r="A63" s="80">
        <v>4</v>
      </c>
      <c r="B63" s="102" t="s">
        <v>203</v>
      </c>
      <c r="C63" s="132" t="s">
        <v>38</v>
      </c>
      <c r="D63" s="90" t="s">
        <v>206</v>
      </c>
      <c r="E63" s="5">
        <v>5</v>
      </c>
      <c r="F63" s="14">
        <v>41.44</v>
      </c>
      <c r="G63" s="67">
        <f>IF(F63&lt;E$8,0,IF(F63&gt;H$8,"снят",F63-E$8))</f>
        <v>0</v>
      </c>
      <c r="H63" s="72">
        <f>IF(OR(E63="снят",G63="снят"),100,E63+G63)</f>
        <v>5</v>
      </c>
      <c r="I63" s="13" t="s">
        <v>367</v>
      </c>
      <c r="J63" s="3"/>
      <c r="K63" s="67">
        <f>IF(J63&lt;I$8,0,IF(J63&gt;L$8,"снят",J63-I$8))</f>
        <v>0</v>
      </c>
      <c r="L63" s="72">
        <f>IF(OR(I63="снят",K63="снят"),100,I63+K63)</f>
        <v>100</v>
      </c>
      <c r="M63" s="84"/>
      <c r="N63" s="85"/>
      <c r="O63" s="66"/>
    </row>
    <row r="64" spans="1:16" ht="12.75">
      <c r="A64" s="73">
        <v>14</v>
      </c>
      <c r="B64" s="165" t="s">
        <v>350</v>
      </c>
      <c r="C64" s="77"/>
      <c r="D64" s="76"/>
      <c r="E64" s="11"/>
      <c r="F64" s="2">
        <f>SUM(F65:F67)</f>
        <v>89.34</v>
      </c>
      <c r="G64" s="171"/>
      <c r="H64" s="87">
        <f>SUM(H65:H67)</f>
        <v>124.57</v>
      </c>
      <c r="I64" s="172"/>
      <c r="J64" s="173">
        <f>SUM(J65:J67)</f>
        <v>107.56</v>
      </c>
      <c r="K64" s="171"/>
      <c r="L64" s="87">
        <f>SUM(L65:L67)</f>
        <v>101.59</v>
      </c>
      <c r="M64" s="174">
        <f>L64+H64</f>
        <v>226.16</v>
      </c>
      <c r="N64" s="86">
        <f>J64+F64</f>
        <v>196.9</v>
      </c>
      <c r="O64" s="79">
        <v>14</v>
      </c>
      <c r="P64" s="88"/>
    </row>
    <row r="65" spans="1:15" ht="12.75" outlineLevel="1">
      <c r="A65" s="80">
        <v>26</v>
      </c>
      <c r="B65" s="59" t="s">
        <v>178</v>
      </c>
      <c r="C65" s="60" t="s">
        <v>25</v>
      </c>
      <c r="D65" s="61" t="s">
        <v>179</v>
      </c>
      <c r="E65" s="3">
        <v>10</v>
      </c>
      <c r="F65" s="14">
        <v>47.57</v>
      </c>
      <c r="G65" s="62">
        <f>IF(F65&lt;E$8,0,IF(F65&gt;H$8,"снят",F65-E$8))</f>
        <v>4.57</v>
      </c>
      <c r="H65" s="68">
        <f>IF(OR(E65="снят",G65="снят"),100,E65+G65)</f>
        <v>14.57</v>
      </c>
      <c r="I65" s="108" t="s">
        <v>367</v>
      </c>
      <c r="J65" s="107">
        <v>38.94</v>
      </c>
      <c r="K65" s="62">
        <f>IF(J65&lt;I$8,0,IF(J65&gt;L$8,"снят",J65-I$8))</f>
        <v>3.9399999999999977</v>
      </c>
      <c r="L65" s="68">
        <f>IF(OR(I65="снят",K65="снят"),100,I65+K65)</f>
        <v>100</v>
      </c>
      <c r="M65" s="64"/>
      <c r="N65" s="65"/>
      <c r="O65" s="66"/>
    </row>
    <row r="66" spans="1:15" ht="12.75" outlineLevel="1">
      <c r="A66" s="80">
        <v>6</v>
      </c>
      <c r="B66" s="59" t="s">
        <v>178</v>
      </c>
      <c r="C66" s="60" t="s">
        <v>25</v>
      </c>
      <c r="D66" s="61" t="s">
        <v>180</v>
      </c>
      <c r="E66" s="3">
        <v>10</v>
      </c>
      <c r="F66" s="14">
        <v>41.77</v>
      </c>
      <c r="G66" s="62">
        <f>IF(F66&lt;E$8,0,IF(F66&gt;H$8,"снят",F66-E$8))</f>
        <v>0</v>
      </c>
      <c r="H66" s="68">
        <f>IF(OR(E66="снят",G66="снят"),100,E66+G66)</f>
        <v>10</v>
      </c>
      <c r="I66" s="108">
        <v>0</v>
      </c>
      <c r="J66" s="107">
        <v>36.59</v>
      </c>
      <c r="K66" s="62">
        <f>IF(J66&lt;I$8,0,IF(J66&gt;L$8,"снят",J66-I$8))</f>
        <v>1.5900000000000034</v>
      </c>
      <c r="L66" s="68">
        <f>IF(OR(I66="снят",K66="снят"),100,I66+K66)</f>
        <v>1.5900000000000034</v>
      </c>
      <c r="M66" s="84"/>
      <c r="N66" s="85"/>
      <c r="O66" s="66"/>
    </row>
    <row r="67" spans="1:16" s="88" customFormat="1" ht="12.75" outlineLevel="1" collapsed="1">
      <c r="A67" s="80">
        <v>54</v>
      </c>
      <c r="B67" s="102" t="s">
        <v>178</v>
      </c>
      <c r="C67" s="132" t="s">
        <v>25</v>
      </c>
      <c r="D67" s="90" t="s">
        <v>181</v>
      </c>
      <c r="E67" s="5" t="s">
        <v>367</v>
      </c>
      <c r="F67" s="14"/>
      <c r="G67" s="67">
        <f>IF(F67&lt;E$8,0,IF(F67&gt;H$8,"снят",F67-E$8))</f>
        <v>0</v>
      </c>
      <c r="H67" s="72">
        <f>IF(OR(E67="снят",G67="снят"),100,E67+G67)</f>
        <v>100</v>
      </c>
      <c r="I67" s="13">
        <v>0</v>
      </c>
      <c r="J67" s="3">
        <v>32.03</v>
      </c>
      <c r="K67" s="67">
        <f>IF(J67&lt;I$8,0,IF(J67&gt;L$8,"снят",J67-I$8))</f>
        <v>0</v>
      </c>
      <c r="L67" s="72">
        <f>IF(OR(I67="снят",K67="снят"),100,I67+K67)</f>
        <v>0</v>
      </c>
      <c r="M67" s="84"/>
      <c r="N67" s="85"/>
      <c r="O67" s="66"/>
      <c r="P67" s="25"/>
    </row>
    <row r="68" spans="1:16" s="88" customFormat="1" ht="12.75">
      <c r="A68" s="73">
        <v>12</v>
      </c>
      <c r="B68" s="165" t="s">
        <v>305</v>
      </c>
      <c r="C68" s="77"/>
      <c r="D68" s="79"/>
      <c r="E68" s="11"/>
      <c r="F68" s="2">
        <f>SUM(F69:F71)</f>
        <v>134.97</v>
      </c>
      <c r="G68" s="171"/>
      <c r="H68" s="87">
        <f>SUM(H69:H71)</f>
        <v>29.740000000000002</v>
      </c>
      <c r="I68" s="172"/>
      <c r="J68" s="173">
        <f>SUM(J69:J71)</f>
        <v>37.38</v>
      </c>
      <c r="K68" s="171"/>
      <c r="L68" s="87">
        <f>SUM(L69:L71)</f>
        <v>202.38</v>
      </c>
      <c r="M68" s="174">
        <f>L68+H68</f>
        <v>232.12</v>
      </c>
      <c r="N68" s="86">
        <f>J68+F68</f>
        <v>172.35</v>
      </c>
      <c r="O68" s="79">
        <v>15</v>
      </c>
      <c r="P68" s="25"/>
    </row>
    <row r="69" spans="1:15" ht="12.75" outlineLevel="1">
      <c r="A69" s="80">
        <v>1</v>
      </c>
      <c r="B69" s="59" t="s">
        <v>303</v>
      </c>
      <c r="C69" s="70" t="s">
        <v>25</v>
      </c>
      <c r="D69" s="83" t="s">
        <v>304</v>
      </c>
      <c r="E69" s="3">
        <v>5</v>
      </c>
      <c r="F69" s="14">
        <v>46.4</v>
      </c>
      <c r="G69" s="62">
        <f>IF(F69&lt;E$8,0,IF(F69&gt;H$8,"снят",F69-E$8))</f>
        <v>3.3999999999999986</v>
      </c>
      <c r="H69" s="68">
        <f>IF(OR(E69="снят",G69="снят"),100,E69+G69)</f>
        <v>8.399999999999999</v>
      </c>
      <c r="I69" s="108">
        <v>0</v>
      </c>
      <c r="J69" s="107">
        <v>37.38</v>
      </c>
      <c r="K69" s="62">
        <f>IF(J69&lt;I$8,0,IF(J69&gt;L$8,"снят",J69-I$8))</f>
        <v>2.3800000000000026</v>
      </c>
      <c r="L69" s="68">
        <f>IF(OR(I69="снят",K69="снят"),100,I69+K69)</f>
        <v>2.3800000000000026</v>
      </c>
      <c r="M69" s="64"/>
      <c r="N69" s="65"/>
      <c r="O69" s="66"/>
    </row>
    <row r="70" spans="1:15" ht="12.75" outlineLevel="1">
      <c r="A70" s="80">
        <v>53</v>
      </c>
      <c r="B70" s="59" t="s">
        <v>296</v>
      </c>
      <c r="C70" s="70" t="s">
        <v>38</v>
      </c>
      <c r="D70" s="90" t="s">
        <v>302</v>
      </c>
      <c r="E70" s="3">
        <v>0</v>
      </c>
      <c r="F70" s="14">
        <v>39.23</v>
      </c>
      <c r="G70" s="62">
        <f>IF(F70&lt;E$8,0,IF(F70&gt;H$8,"снят",F70-E$8))</f>
        <v>0</v>
      </c>
      <c r="H70" s="68">
        <f>IF(OR(E70="снят",G70="снят"),100,E70+G70)</f>
        <v>0</v>
      </c>
      <c r="I70" s="108" t="s">
        <v>367</v>
      </c>
      <c r="J70" s="107"/>
      <c r="K70" s="62">
        <f>IF(J70&lt;I$8,0,IF(J70&gt;L$8,"снят",J70-I$8))</f>
        <v>0</v>
      </c>
      <c r="L70" s="68">
        <f>IF(OR(I70="снят",K70="снят"),100,I70+K70)</f>
        <v>100</v>
      </c>
      <c r="M70" s="84"/>
      <c r="N70" s="85"/>
      <c r="O70" s="66"/>
    </row>
    <row r="71" spans="1:15" ht="12.75" outlineLevel="1">
      <c r="A71" s="80">
        <v>37</v>
      </c>
      <c r="B71" s="102" t="s">
        <v>82</v>
      </c>
      <c r="C71" s="182" t="s">
        <v>38</v>
      </c>
      <c r="D71" s="90" t="s">
        <v>361</v>
      </c>
      <c r="E71" s="20">
        <v>15</v>
      </c>
      <c r="F71" s="14">
        <v>49.34</v>
      </c>
      <c r="G71" s="67">
        <f>IF(F71&lt;E$8,0,IF(F71&gt;H$8,"снят",F71-E$8))</f>
        <v>6.340000000000003</v>
      </c>
      <c r="H71" s="72">
        <f>IF(OR(E71="снят",G71="снят"),100,E71+G71)</f>
        <v>21.340000000000003</v>
      </c>
      <c r="I71" s="13" t="s">
        <v>367</v>
      </c>
      <c r="J71" s="3"/>
      <c r="K71" s="67">
        <f>IF(J71&lt;I$8,0,IF(J71&gt;L$8,"снят",J71-I$8))</f>
        <v>0</v>
      </c>
      <c r="L71" s="72">
        <f>IF(OR(I71="снят",K71="снят"),100,I71+K71)</f>
        <v>100</v>
      </c>
      <c r="M71" s="84"/>
      <c r="N71" s="85"/>
      <c r="O71" s="66"/>
    </row>
    <row r="72" spans="1:16" s="88" customFormat="1" ht="12.75">
      <c r="A72" s="73">
        <v>16</v>
      </c>
      <c r="B72" s="165" t="s">
        <v>306</v>
      </c>
      <c r="C72" s="77"/>
      <c r="D72" s="76"/>
      <c r="E72" s="12"/>
      <c r="F72" s="2">
        <f>SUM(F73:F75)</f>
        <v>88.93</v>
      </c>
      <c r="G72" s="171"/>
      <c r="H72" s="87">
        <f>SUM(H73:H75)</f>
        <v>128.9</v>
      </c>
      <c r="I72" s="172"/>
      <c r="J72" s="173">
        <f>SUM(J73:J75)</f>
        <v>65.85</v>
      </c>
      <c r="K72" s="171"/>
      <c r="L72" s="87">
        <f>SUM(L73:L75)</f>
        <v>106.75</v>
      </c>
      <c r="M72" s="174">
        <f>L72+H72</f>
        <v>235.65</v>
      </c>
      <c r="N72" s="86">
        <f>J72+F72</f>
        <v>154.78</v>
      </c>
      <c r="O72" s="79">
        <v>16</v>
      </c>
      <c r="P72" s="25"/>
    </row>
    <row r="73" spans="1:15" ht="12.75" outlineLevel="1">
      <c r="A73" s="80">
        <v>66</v>
      </c>
      <c r="B73" s="59" t="s">
        <v>296</v>
      </c>
      <c r="C73" s="70" t="s">
        <v>38</v>
      </c>
      <c r="D73" s="61" t="s">
        <v>307</v>
      </c>
      <c r="E73" s="21">
        <v>15</v>
      </c>
      <c r="F73" s="14">
        <v>46.9</v>
      </c>
      <c r="G73" s="62">
        <f>IF(F73&lt;E$8,0,IF(F73&gt;H$8,"снят",F73-E$8))</f>
        <v>3.8999999999999986</v>
      </c>
      <c r="H73" s="68">
        <f>IF(OR(E73="снят",G73="снят"),100,E73+G73)</f>
        <v>18.9</v>
      </c>
      <c r="I73" s="108">
        <v>5</v>
      </c>
      <c r="J73" s="107">
        <v>36.75</v>
      </c>
      <c r="K73" s="62">
        <f>IF(J73&lt;I$8,0,IF(J73&gt;L$8,"снят",J73-I$8))</f>
        <v>1.75</v>
      </c>
      <c r="L73" s="68">
        <f>IF(OR(I73="снят",K73="снят"),100,I73+K73)</f>
        <v>6.75</v>
      </c>
      <c r="M73" s="64"/>
      <c r="N73" s="65"/>
      <c r="O73" s="66"/>
    </row>
    <row r="74" spans="1:15" ht="12.75" outlineLevel="1">
      <c r="A74" s="80">
        <v>23</v>
      </c>
      <c r="B74" s="59" t="s">
        <v>308</v>
      </c>
      <c r="C74" s="70" t="s">
        <v>38</v>
      </c>
      <c r="D74" s="104" t="s">
        <v>309</v>
      </c>
      <c r="E74" s="20" t="s">
        <v>367</v>
      </c>
      <c r="F74" s="14"/>
      <c r="G74" s="62">
        <f>IF(F74&lt;E$8,0,IF(F74&gt;H$8,"снят",F74-E$8))</f>
        <v>0</v>
      </c>
      <c r="H74" s="68">
        <f>IF(OR(E74="снят",G74="снят"),100,E74+G74)</f>
        <v>100</v>
      </c>
      <c r="I74" s="108" t="s">
        <v>367</v>
      </c>
      <c r="J74" s="107"/>
      <c r="K74" s="62">
        <f>IF(J74&lt;I$8,0,IF(J74&gt;L$8,"снят",J74-I$8))</f>
        <v>0</v>
      </c>
      <c r="L74" s="68">
        <f>IF(OR(I74="снят",K74="снят"),100,I74+K74)</f>
        <v>100</v>
      </c>
      <c r="M74" s="84"/>
      <c r="N74" s="85"/>
      <c r="O74" s="66"/>
    </row>
    <row r="75" spans="1:15" ht="12.75" outlineLevel="1">
      <c r="A75" s="80">
        <v>38</v>
      </c>
      <c r="B75" s="102" t="s">
        <v>86</v>
      </c>
      <c r="C75" s="70" t="s">
        <v>38</v>
      </c>
      <c r="D75" s="90" t="s">
        <v>362</v>
      </c>
      <c r="E75" s="20">
        <v>10</v>
      </c>
      <c r="F75" s="14">
        <v>42.03</v>
      </c>
      <c r="G75" s="67">
        <f>IF(F75&lt;E$8,0,IF(F75&gt;H$8,"снят",F75-E$8))</f>
        <v>0</v>
      </c>
      <c r="H75" s="72">
        <f>IF(OR(E75="снят",G75="снят"),100,E75+G75)</f>
        <v>10</v>
      </c>
      <c r="I75" s="13">
        <v>0</v>
      </c>
      <c r="J75" s="3">
        <v>29.1</v>
      </c>
      <c r="K75" s="67">
        <f>IF(J75&lt;I$8,0,IF(J75&gt;L$8,"снят",J75-I$8))</f>
        <v>0</v>
      </c>
      <c r="L75" s="72">
        <f>IF(OR(I75="снят",K75="снят"),100,I75+K75)</f>
        <v>0</v>
      </c>
      <c r="M75" s="85"/>
      <c r="N75" s="124"/>
      <c r="O75" s="66"/>
    </row>
    <row r="76" spans="1:16" ht="12.75">
      <c r="A76" s="73">
        <v>20</v>
      </c>
      <c r="B76" s="74" t="s">
        <v>259</v>
      </c>
      <c r="C76" s="75"/>
      <c r="D76" s="76"/>
      <c r="E76" s="18"/>
      <c r="F76" s="2">
        <f>SUM(F77:F79)</f>
        <v>45.78</v>
      </c>
      <c r="G76" s="77"/>
      <c r="H76" s="76">
        <f>SUM(H77:H79)</f>
        <v>202.78</v>
      </c>
      <c r="I76" s="2"/>
      <c r="J76" s="11">
        <f>SUM(J77:J79)</f>
        <v>70.75</v>
      </c>
      <c r="K76" s="77"/>
      <c r="L76" s="76">
        <f>SUM(L77:L79)</f>
        <v>102.57</v>
      </c>
      <c r="M76" s="78">
        <f>L76+H76</f>
        <v>305.35</v>
      </c>
      <c r="N76" s="75">
        <f>J76+F76</f>
        <v>116.53</v>
      </c>
      <c r="O76" s="79">
        <v>17</v>
      </c>
      <c r="P76" s="88"/>
    </row>
    <row r="77" spans="1:15" ht="12.75" outlineLevel="1">
      <c r="A77" s="80">
        <v>40</v>
      </c>
      <c r="B77" s="93" t="s">
        <v>253</v>
      </c>
      <c r="C77" s="70" t="s">
        <v>25</v>
      </c>
      <c r="D77" s="94" t="s">
        <v>260</v>
      </c>
      <c r="E77" s="3" t="s">
        <v>367</v>
      </c>
      <c r="F77" s="14"/>
      <c r="G77" s="62">
        <f>IF(F77&lt;E$8,0,IF(F77&gt;H$8,"снят",F77-E$8))</f>
        <v>0</v>
      </c>
      <c r="H77" s="68">
        <f>IF(OR(E77="снят",G77="снят"),100,E77+G77)</f>
        <v>100</v>
      </c>
      <c r="I77" s="108" t="s">
        <v>367</v>
      </c>
      <c r="J77" s="107"/>
      <c r="K77" s="62">
        <f>IF(J77&lt;I$8,0,IF(J77&gt;L$8,"снят",J77-I$8))</f>
        <v>0</v>
      </c>
      <c r="L77" s="68">
        <f>IF(OR(I77="снят",K77="снят"),100,I77+K77)</f>
        <v>100</v>
      </c>
      <c r="M77" s="81"/>
      <c r="N77" s="82"/>
      <c r="O77" s="66"/>
    </row>
    <row r="78" spans="1:15" ht="12.75" outlineLevel="1">
      <c r="A78" s="80">
        <v>42</v>
      </c>
      <c r="B78" s="69" t="s">
        <v>261</v>
      </c>
      <c r="C78" s="70" t="s">
        <v>38</v>
      </c>
      <c r="D78" s="71" t="s">
        <v>262</v>
      </c>
      <c r="E78" s="3" t="s">
        <v>367</v>
      </c>
      <c r="F78" s="14"/>
      <c r="G78" s="62">
        <f>IF(F78&lt;E$8,0,IF(F78&gt;H$8,"снят",F78-E$8))</f>
        <v>0</v>
      </c>
      <c r="H78" s="68">
        <f>IF(OR(E78="снят",G78="снят"),100,E78+G78)</f>
        <v>100</v>
      </c>
      <c r="I78" s="108">
        <v>0</v>
      </c>
      <c r="J78" s="107">
        <v>33.18</v>
      </c>
      <c r="K78" s="62">
        <f>IF(J78&lt;I$8,0,IF(J78&gt;L$8,"снят",J78-I$8))</f>
        <v>0</v>
      </c>
      <c r="L78" s="68">
        <f>IF(OR(I78="снят",K78="снят"),100,I78+K78)</f>
        <v>0</v>
      </c>
      <c r="M78" s="84"/>
      <c r="N78" s="85"/>
      <c r="O78" s="66"/>
    </row>
    <row r="79" spans="1:15" ht="12.75" outlineLevel="1">
      <c r="A79" s="80">
        <v>73</v>
      </c>
      <c r="B79" s="69" t="s">
        <v>375</v>
      </c>
      <c r="C79" s="70"/>
      <c r="D79" s="71" t="s">
        <v>369</v>
      </c>
      <c r="E79" s="3">
        <v>0</v>
      </c>
      <c r="F79" s="14">
        <v>45.78</v>
      </c>
      <c r="G79" s="62">
        <f>IF(F79&lt;E$8,0,IF(F79&gt;H$8,"снят",F79-E$8))</f>
        <v>2.780000000000001</v>
      </c>
      <c r="H79" s="68">
        <f>IF(OR(E79="снят",G79="снят"),100,E79+G79)</f>
        <v>2.780000000000001</v>
      </c>
      <c r="I79" s="108">
        <v>0</v>
      </c>
      <c r="J79" s="107">
        <v>37.57</v>
      </c>
      <c r="K79" s="62">
        <f>IF(J79&lt;I$8,0,IF(J79&gt;L$8,"снят",J79-I$8))</f>
        <v>2.5700000000000003</v>
      </c>
      <c r="L79" s="68">
        <f>IF(OR(I79="снят",K79="снят"),100,I79+K79)</f>
        <v>2.5700000000000003</v>
      </c>
      <c r="M79" s="84"/>
      <c r="N79" s="85"/>
      <c r="O79" s="66"/>
    </row>
    <row r="80" spans="1:16" ht="12.75">
      <c r="A80" s="73">
        <v>2</v>
      </c>
      <c r="B80" s="101" t="s">
        <v>354</v>
      </c>
      <c r="C80" s="75"/>
      <c r="D80" s="76"/>
      <c r="E80" s="18"/>
      <c r="F80" s="2">
        <f>SUM(F81:F83)</f>
        <v>37.5</v>
      </c>
      <c r="G80" s="77"/>
      <c r="H80" s="76">
        <f>SUM(H81:H83)</f>
        <v>205</v>
      </c>
      <c r="I80" s="2"/>
      <c r="J80" s="11">
        <f>SUM(J81:J83)</f>
        <v>33.25</v>
      </c>
      <c r="K80" s="77"/>
      <c r="L80" s="76">
        <f>SUM(L81:L83)</f>
        <v>205</v>
      </c>
      <c r="M80" s="78">
        <f>L80+H80</f>
        <v>410</v>
      </c>
      <c r="N80" s="75">
        <f>J80+F80</f>
        <v>70.75</v>
      </c>
      <c r="O80" s="79">
        <v>18</v>
      </c>
      <c r="P80" s="88"/>
    </row>
    <row r="81" spans="1:15" ht="12.75" outlineLevel="1">
      <c r="A81" s="80">
        <v>41</v>
      </c>
      <c r="B81" s="69" t="s">
        <v>213</v>
      </c>
      <c r="C81" s="70" t="s">
        <v>218</v>
      </c>
      <c r="D81" s="94" t="s">
        <v>214</v>
      </c>
      <c r="E81" s="3">
        <v>5</v>
      </c>
      <c r="F81" s="14">
        <v>37.5</v>
      </c>
      <c r="G81" s="62">
        <f>IF(F81&lt;E$8,0,IF(F81&gt;H$8,"снят",F81-E$8))</f>
        <v>0</v>
      </c>
      <c r="H81" s="68">
        <f>IF(OR(E81="снят",G81="снят"),100,E81+G81)</f>
        <v>5</v>
      </c>
      <c r="I81" s="108">
        <v>5</v>
      </c>
      <c r="J81" s="107">
        <v>33.25</v>
      </c>
      <c r="K81" s="62">
        <f>IF(J81&lt;I$8,0,IF(J81&gt;L$8,"снят",J81-I$8))</f>
        <v>0</v>
      </c>
      <c r="L81" s="68">
        <f>IF(OR(I81="снят",K81="снят"),100,I81+K81)</f>
        <v>5</v>
      </c>
      <c r="M81" s="81"/>
      <c r="N81" s="82"/>
      <c r="O81" s="66"/>
    </row>
    <row r="82" spans="1:15" ht="12.75" outlineLevel="1">
      <c r="A82" s="80">
        <v>9</v>
      </c>
      <c r="B82" s="59" t="s">
        <v>195</v>
      </c>
      <c r="C82" s="60" t="s">
        <v>37</v>
      </c>
      <c r="D82" s="61" t="s">
        <v>215</v>
      </c>
      <c r="E82" s="3" t="s">
        <v>367</v>
      </c>
      <c r="F82" s="14"/>
      <c r="G82" s="62">
        <f>IF(F82&lt;E$8,0,IF(F82&gt;H$8,"снят",F82-E$8))</f>
        <v>0</v>
      </c>
      <c r="H82" s="68">
        <f>IF(OR(E82="снят",G82="снят"),100,E82+G82)</f>
        <v>100</v>
      </c>
      <c r="I82" s="108" t="s">
        <v>367</v>
      </c>
      <c r="J82" s="107"/>
      <c r="K82" s="62">
        <f>IF(J82&lt;I$8,0,IF(J82&gt;L$8,"снят",J82-I$8))</f>
        <v>0</v>
      </c>
      <c r="L82" s="68">
        <f>IF(OR(I82="снят",K82="снят"),100,I82+K82)</f>
        <v>100</v>
      </c>
      <c r="M82" s="84"/>
      <c r="N82" s="85"/>
      <c r="O82" s="66"/>
    </row>
    <row r="83" spans="1:15" ht="12.75" outlineLevel="1">
      <c r="A83" s="80">
        <v>30</v>
      </c>
      <c r="B83" s="69" t="s">
        <v>203</v>
      </c>
      <c r="C83" s="70" t="s">
        <v>27</v>
      </c>
      <c r="D83" s="71" t="s">
        <v>216</v>
      </c>
      <c r="E83" s="3" t="s">
        <v>367</v>
      </c>
      <c r="F83" s="14"/>
      <c r="G83" s="62">
        <f>IF(F83&lt;E$8,0,IF(F83&gt;H$8,"снят",F83-E$8))</f>
        <v>0</v>
      </c>
      <c r="H83" s="68">
        <f>IF(OR(E83="снят",G83="снят"),100,E83+G83)</f>
        <v>100</v>
      </c>
      <c r="I83" s="108" t="s">
        <v>367</v>
      </c>
      <c r="J83" s="107"/>
      <c r="K83" s="62">
        <f>IF(J83&lt;I$8,0,IF(J83&gt;L$8,"снят",J83-I$8))</f>
        <v>0</v>
      </c>
      <c r="L83" s="68">
        <f>IF(OR(I83="снят",K83="снят"),100,I83+K83)</f>
        <v>100</v>
      </c>
      <c r="M83" s="84"/>
      <c r="N83" s="85"/>
      <c r="O83" s="66"/>
    </row>
    <row r="84" spans="1:15" s="88" customFormat="1" ht="12.75">
      <c r="A84" s="73">
        <v>13</v>
      </c>
      <c r="B84" s="74" t="s">
        <v>143</v>
      </c>
      <c r="C84" s="75"/>
      <c r="D84" s="76"/>
      <c r="E84" s="18"/>
      <c r="F84" s="2">
        <f>SUM(F85:F87)</f>
        <v>45.57</v>
      </c>
      <c r="G84" s="77"/>
      <c r="H84" s="76">
        <f>SUM(H85:H87)</f>
        <v>212.57</v>
      </c>
      <c r="I84" s="2"/>
      <c r="J84" s="11">
        <f>SUM(J85:J87)</f>
        <v>32.31</v>
      </c>
      <c r="K84" s="77"/>
      <c r="L84" s="76">
        <f>SUM(L85:L87)</f>
        <v>205</v>
      </c>
      <c r="M84" s="78">
        <f>L84+H84</f>
        <v>417.57</v>
      </c>
      <c r="N84" s="75">
        <f>J84+F84</f>
        <v>77.88</v>
      </c>
      <c r="O84" s="79">
        <v>19</v>
      </c>
    </row>
    <row r="85" spans="1:16" ht="12.75" outlineLevel="1">
      <c r="A85" s="140">
        <v>18</v>
      </c>
      <c r="B85" s="93" t="s">
        <v>133</v>
      </c>
      <c r="C85" s="60" t="s">
        <v>38</v>
      </c>
      <c r="D85" s="71" t="s">
        <v>144</v>
      </c>
      <c r="E85" s="3" t="s">
        <v>367</v>
      </c>
      <c r="F85" s="14"/>
      <c r="G85" s="62">
        <f>IF(F85&lt;E$8,0,IF(F85&gt;H$8,"снят",F85-E$8))</f>
        <v>0</v>
      </c>
      <c r="H85" s="68">
        <f>IF(OR(E85="снят",G85="снят"),100,E85+G85)</f>
        <v>100</v>
      </c>
      <c r="I85" s="108" t="s">
        <v>367</v>
      </c>
      <c r="J85" s="107"/>
      <c r="K85" s="62">
        <f>IF(J85&lt;I$8,0,IF(J85&gt;L$8,"снят",J85-I$8))</f>
        <v>0</v>
      </c>
      <c r="L85" s="68">
        <f>IF(OR(I85="снят",K85="снят"),100,I85+K85)</f>
        <v>100</v>
      </c>
      <c r="M85" s="81"/>
      <c r="N85" s="82"/>
      <c r="O85" s="66"/>
      <c r="P85" s="25" t="s">
        <v>168</v>
      </c>
    </row>
    <row r="86" spans="1:15" ht="12.75" outlineLevel="1">
      <c r="A86" s="80">
        <v>16</v>
      </c>
      <c r="B86" s="95" t="s">
        <v>36</v>
      </c>
      <c r="C86" s="60" t="s">
        <v>25</v>
      </c>
      <c r="D86" s="90" t="s">
        <v>40</v>
      </c>
      <c r="E86" s="19">
        <v>10</v>
      </c>
      <c r="F86" s="14">
        <v>45.57</v>
      </c>
      <c r="G86" s="62">
        <f>IF(F86&lt;E$8,0,IF(F86&gt;H$8,"снят",F86-E$8))</f>
        <v>2.5700000000000003</v>
      </c>
      <c r="H86" s="68">
        <f>IF(OR(E86="снят",G86="снят"),100,E86+G86)</f>
        <v>12.57</v>
      </c>
      <c r="I86" s="108">
        <v>5</v>
      </c>
      <c r="J86" s="107">
        <v>32.31</v>
      </c>
      <c r="K86" s="62">
        <f>IF(J86&lt;I$8,0,IF(J86&gt;L$8,"снят",J86-I$8))</f>
        <v>0</v>
      </c>
      <c r="L86" s="68">
        <f>IF(OR(I86="снят",K86="снят"),100,I86+K86)</f>
        <v>5</v>
      </c>
      <c r="M86" s="84"/>
      <c r="N86" s="85"/>
      <c r="O86" s="66"/>
    </row>
    <row r="87" spans="1:15" ht="12.75" outlineLevel="1">
      <c r="A87" s="80">
        <v>67</v>
      </c>
      <c r="B87" s="95" t="s">
        <v>48</v>
      </c>
      <c r="C87" s="60" t="s">
        <v>38</v>
      </c>
      <c r="D87" s="61" t="s">
        <v>92</v>
      </c>
      <c r="E87" s="3" t="s">
        <v>367</v>
      </c>
      <c r="F87" s="14"/>
      <c r="G87" s="62">
        <f>IF(F87&lt;E$8,0,IF(F87&gt;H$8,"снят",F87-E$8))</f>
        <v>0</v>
      </c>
      <c r="H87" s="68">
        <f>IF(OR(E87="снят",G87="снят"),100,E87+G87)</f>
        <v>100</v>
      </c>
      <c r="I87" s="108" t="s">
        <v>367</v>
      </c>
      <c r="J87" s="107"/>
      <c r="K87" s="62">
        <f>IF(J87&lt;I$8,0,IF(J87&gt;L$8,"снят",J87-I$8))</f>
        <v>0</v>
      </c>
      <c r="L87" s="68">
        <f>IF(OR(I87="снят",K87="снят"),100,I87+K87)</f>
        <v>100</v>
      </c>
      <c r="M87" s="84"/>
      <c r="N87" s="85"/>
      <c r="O87" s="66"/>
    </row>
    <row r="88" spans="1:16" ht="12.75">
      <c r="A88" s="73">
        <v>21</v>
      </c>
      <c r="B88" s="74" t="s">
        <v>268</v>
      </c>
      <c r="C88" s="75"/>
      <c r="D88" s="76"/>
      <c r="E88" s="18"/>
      <c r="F88" s="2">
        <f>SUM(F89:F91)</f>
        <v>49.47</v>
      </c>
      <c r="G88" s="77"/>
      <c r="H88" s="76">
        <f>SUM(H89:H91)</f>
        <v>211.47</v>
      </c>
      <c r="I88" s="2"/>
      <c r="J88" s="11">
        <f>SUM(J89:J91)</f>
        <v>34.57</v>
      </c>
      <c r="K88" s="77"/>
      <c r="L88" s="76">
        <f>SUM(L89:L91)</f>
        <v>215</v>
      </c>
      <c r="M88" s="78">
        <f>L88+H88</f>
        <v>426.47</v>
      </c>
      <c r="N88" s="75">
        <f>J88+F88</f>
        <v>84.03999999999999</v>
      </c>
      <c r="O88" s="79">
        <v>20</v>
      </c>
      <c r="P88" s="88"/>
    </row>
    <row r="89" spans="1:15" ht="12.75" outlineLevel="1">
      <c r="A89" s="80">
        <v>45</v>
      </c>
      <c r="B89" s="69" t="s">
        <v>269</v>
      </c>
      <c r="C89" s="70" t="s">
        <v>37</v>
      </c>
      <c r="D89" s="94" t="s">
        <v>270</v>
      </c>
      <c r="E89" s="3">
        <v>5</v>
      </c>
      <c r="F89" s="14">
        <v>49.47</v>
      </c>
      <c r="G89" s="62">
        <f>IF(F89&lt;E$8,0,IF(F89&gt;H$8,"снят",F89-E$8))</f>
        <v>6.469999999999999</v>
      </c>
      <c r="H89" s="68">
        <f>IF(OR(E89="снят",G89="снят"),100,E89+G89)</f>
        <v>11.469999999999999</v>
      </c>
      <c r="I89" s="108" t="s">
        <v>367</v>
      </c>
      <c r="J89" s="107"/>
      <c r="K89" s="62">
        <f>IF(J89&lt;I$8,0,IF(J89&gt;L$8,"снят",J89-I$8))</f>
        <v>0</v>
      </c>
      <c r="L89" s="68">
        <f>IF(OR(I89="снят",K89="снят"),100,I89+K89)</f>
        <v>100</v>
      </c>
      <c r="M89" s="81"/>
      <c r="N89" s="82"/>
      <c r="O89" s="66"/>
    </row>
    <row r="90" spans="1:15" ht="12.75" outlineLevel="1">
      <c r="A90" s="80">
        <v>12</v>
      </c>
      <c r="B90" s="69" t="s">
        <v>264</v>
      </c>
      <c r="C90" s="70" t="s">
        <v>38</v>
      </c>
      <c r="D90" s="71" t="s">
        <v>271</v>
      </c>
      <c r="E90" s="3" t="s">
        <v>367</v>
      </c>
      <c r="F90" s="14"/>
      <c r="G90" s="62">
        <f>IF(F90&lt;E$8,0,IF(F90&gt;H$8,"снят",F90-E$8))</f>
        <v>0</v>
      </c>
      <c r="H90" s="68">
        <f>IF(OR(E90="снят",G90="снят"),100,E90+G90)</f>
        <v>100</v>
      </c>
      <c r="I90" s="108" t="s">
        <v>367</v>
      </c>
      <c r="J90" s="107"/>
      <c r="K90" s="62">
        <f>IF(J90&lt;I$8,0,IF(J90&gt;L$8,"снят",J90-I$8))</f>
        <v>0</v>
      </c>
      <c r="L90" s="68">
        <f>IF(OR(I90="снят",K90="снят"),100,I90+K90)</f>
        <v>100</v>
      </c>
      <c r="M90" s="84"/>
      <c r="N90" s="85"/>
      <c r="O90" s="66"/>
    </row>
    <row r="91" spans="1:15" ht="12.75" outlineLevel="1">
      <c r="A91" s="80">
        <v>65</v>
      </c>
      <c r="B91" s="69" t="s">
        <v>272</v>
      </c>
      <c r="C91" s="70" t="s">
        <v>38</v>
      </c>
      <c r="D91" s="71" t="s">
        <v>273</v>
      </c>
      <c r="E91" s="3" t="s">
        <v>367</v>
      </c>
      <c r="F91" s="14"/>
      <c r="G91" s="62">
        <f>IF(F91&lt;E$8,0,IF(F91&gt;H$8,"снят",F91-E$8))</f>
        <v>0</v>
      </c>
      <c r="H91" s="68">
        <f>IF(OR(E91="снят",G91="снят"),100,E91+G91)</f>
        <v>100</v>
      </c>
      <c r="I91" s="108">
        <v>15</v>
      </c>
      <c r="J91" s="107">
        <v>34.57</v>
      </c>
      <c r="K91" s="62">
        <f>IF(J91&lt;I$8,0,IF(J91&gt;L$8,"снят",J91-I$8))</f>
        <v>0</v>
      </c>
      <c r="L91" s="68">
        <f>IF(OR(I91="снят",K91="снят"),100,I91+K91)</f>
        <v>15</v>
      </c>
      <c r="M91" s="84"/>
      <c r="N91" s="85"/>
      <c r="O91" s="66"/>
    </row>
    <row r="92" spans="1:16" ht="12.75">
      <c r="A92" s="73">
        <v>11</v>
      </c>
      <c r="B92" s="74" t="s">
        <v>114</v>
      </c>
      <c r="C92" s="75"/>
      <c r="D92" s="76"/>
      <c r="E92" s="18"/>
      <c r="F92" s="2">
        <f>SUM(F93:F95)</f>
        <v>39.51</v>
      </c>
      <c r="G92" s="77"/>
      <c r="H92" s="76">
        <f>SUM(H93:H95)</f>
        <v>235</v>
      </c>
      <c r="I92" s="2"/>
      <c r="J92" s="11">
        <f>SUM(J93:J95)</f>
        <v>32.63</v>
      </c>
      <c r="K92" s="77"/>
      <c r="L92" s="76">
        <f>SUM(L93:L95)</f>
        <v>205</v>
      </c>
      <c r="M92" s="78">
        <f>L92+H92</f>
        <v>440</v>
      </c>
      <c r="N92" s="75">
        <f>J92+F92</f>
        <v>72.14</v>
      </c>
      <c r="O92" s="79">
        <v>21</v>
      </c>
      <c r="P92" s="88"/>
    </row>
    <row r="93" spans="1:15" ht="12.75" outlineLevel="1">
      <c r="A93" s="80">
        <v>46</v>
      </c>
      <c r="B93" s="59" t="s">
        <v>112</v>
      </c>
      <c r="C93" s="60" t="s">
        <v>81</v>
      </c>
      <c r="D93" s="90" t="s">
        <v>113</v>
      </c>
      <c r="E93" s="3">
        <v>35</v>
      </c>
      <c r="F93" s="14">
        <v>39.51</v>
      </c>
      <c r="G93" s="62">
        <f>IF(F93&lt;E$8,0,IF(F93&gt;H$8,"снят",F93-E$8))</f>
        <v>0</v>
      </c>
      <c r="H93" s="68">
        <f>IF(OR(E93="снят",G93="снят"),100,E93+G93)</f>
        <v>35</v>
      </c>
      <c r="I93" s="108">
        <v>5</v>
      </c>
      <c r="J93" s="107">
        <v>32.63</v>
      </c>
      <c r="K93" s="62">
        <f>IF(J93&lt;I$8,0,IF(J93&gt;L$8,"снят",J93-I$8))</f>
        <v>0</v>
      </c>
      <c r="L93" s="68">
        <f>IF(OR(I93="снят",K93="снят"),100,I93+K93)</f>
        <v>5</v>
      </c>
      <c r="M93" s="81"/>
      <c r="N93" s="82"/>
      <c r="O93" s="66"/>
    </row>
    <row r="94" spans="1:15" ht="12.75" outlineLevel="1">
      <c r="A94" s="80">
        <v>64</v>
      </c>
      <c r="B94" s="59"/>
      <c r="C94" s="60"/>
      <c r="D94" s="61"/>
      <c r="E94" s="3">
        <v>100</v>
      </c>
      <c r="F94" s="14"/>
      <c r="G94" s="62">
        <f>IF(F94&lt;E$8,0,IF(F94&gt;H$8,"снят",F94-E$8))</f>
        <v>0</v>
      </c>
      <c r="H94" s="68">
        <f>IF(OR(E94="снят",G94="снят"),100,E94+G94)</f>
        <v>100</v>
      </c>
      <c r="I94" s="108">
        <v>100</v>
      </c>
      <c r="J94" s="107"/>
      <c r="K94" s="62">
        <f>IF(J94&lt;I$8,0,IF(J94&gt;L$8,"снят",J94-I$8))</f>
        <v>0</v>
      </c>
      <c r="L94" s="68">
        <f>IF(OR(I94="снят",K94="снят"),100,I94+K94)</f>
        <v>100</v>
      </c>
      <c r="M94" s="84"/>
      <c r="N94" s="85"/>
      <c r="O94" s="66"/>
    </row>
    <row r="95" spans="1:15" ht="12.75" outlineLevel="1">
      <c r="A95" s="80">
        <v>20</v>
      </c>
      <c r="B95" s="59"/>
      <c r="C95" s="60"/>
      <c r="D95" s="61"/>
      <c r="E95" s="3">
        <v>100</v>
      </c>
      <c r="F95" s="14"/>
      <c r="G95" s="62">
        <f>IF(F95&lt;E$8,0,IF(F95&gt;H$8,"снят",F95-E$8))</f>
        <v>0</v>
      </c>
      <c r="H95" s="68">
        <f>IF(OR(E95="снят",G95="снят"),100,E95+G95)</f>
        <v>100</v>
      </c>
      <c r="I95" s="108">
        <v>100</v>
      </c>
      <c r="J95" s="107"/>
      <c r="K95" s="62">
        <f>IF(J95&lt;I$8,0,IF(J95&gt;L$8,"снят",J95-I$8))</f>
        <v>0</v>
      </c>
      <c r="L95" s="68">
        <f>IF(OR(I95="снят",K95="снят"),100,I95+K95)</f>
        <v>100</v>
      </c>
      <c r="M95" s="84"/>
      <c r="N95" s="85"/>
      <c r="O95" s="66"/>
    </row>
    <row r="96" spans="1:15" ht="12.75">
      <c r="A96" s="73">
        <v>1</v>
      </c>
      <c r="B96" s="96" t="s">
        <v>320</v>
      </c>
      <c r="C96" s="86"/>
      <c r="D96" s="76"/>
      <c r="E96" s="18"/>
      <c r="F96" s="2">
        <f>SUM(F97:F99)</f>
        <v>0</v>
      </c>
      <c r="G96" s="77"/>
      <c r="H96" s="76">
        <f>SUM(H97:H99)</f>
        <v>300</v>
      </c>
      <c r="I96" s="2"/>
      <c r="J96" s="11">
        <f>SUM(J97:J99)</f>
        <v>37.03</v>
      </c>
      <c r="K96" s="77"/>
      <c r="L96" s="76">
        <f>SUM(L97:L99)</f>
        <v>222.03</v>
      </c>
      <c r="M96" s="78">
        <f>L96+H96</f>
        <v>522.03</v>
      </c>
      <c r="N96" s="75">
        <f>J96+F96</f>
        <v>37.03</v>
      </c>
      <c r="O96" s="79">
        <v>22</v>
      </c>
    </row>
    <row r="97" spans="1:15" ht="12.75" outlineLevel="1">
      <c r="A97" s="80">
        <v>69</v>
      </c>
      <c r="B97" s="59" t="s">
        <v>318</v>
      </c>
      <c r="C97" s="70" t="s">
        <v>38</v>
      </c>
      <c r="D97" s="130" t="s">
        <v>319</v>
      </c>
      <c r="E97" s="5" t="s">
        <v>367</v>
      </c>
      <c r="F97" s="14"/>
      <c r="G97" s="62">
        <f>IF(F97&lt;E$8,0,IF(F97&gt;H$8,"снят",F97-E$8))</f>
        <v>0</v>
      </c>
      <c r="H97" s="68">
        <f>IF(OR(E97="снят",G97="снят"),100,E97+G97)</f>
        <v>100</v>
      </c>
      <c r="I97" s="108">
        <v>20</v>
      </c>
      <c r="J97" s="107">
        <v>37.03</v>
      </c>
      <c r="K97" s="62">
        <f>IF(J97&lt;I$8,0,IF(J97&gt;L$8,"снят",J97-I$8))</f>
        <v>2.030000000000001</v>
      </c>
      <c r="L97" s="68">
        <f>IF(OR(I97="снят",K97="снят"),100,I97+K97)</f>
        <v>22.03</v>
      </c>
      <c r="M97" s="81"/>
      <c r="N97" s="82"/>
      <c r="O97" s="66"/>
    </row>
    <row r="98" spans="1:15" ht="12.75" outlineLevel="1">
      <c r="A98" s="80">
        <v>3</v>
      </c>
      <c r="B98" s="59" t="s">
        <v>308</v>
      </c>
      <c r="C98" s="70" t="s">
        <v>38</v>
      </c>
      <c r="D98" s="90" t="s">
        <v>366</v>
      </c>
      <c r="E98" s="5" t="s">
        <v>367</v>
      </c>
      <c r="F98" s="14"/>
      <c r="G98" s="62">
        <f>IF(F98&lt;E$8,0,IF(F98&gt;H$8,"снят",F98-E$8))</f>
        <v>0</v>
      </c>
      <c r="H98" s="68">
        <f>IF(OR(E98="снят",G98="снят"),100,E98+G98)</f>
        <v>100</v>
      </c>
      <c r="I98" s="108" t="s">
        <v>367</v>
      </c>
      <c r="J98" s="107"/>
      <c r="K98" s="62">
        <f>IF(J98&lt;I$8,0,IF(J98&gt;L$8,"снят",J98-I$8))</f>
        <v>0</v>
      </c>
      <c r="L98" s="68">
        <f>IF(OR(I98="снят",K98="снят"),100,I98+K98)</f>
        <v>100</v>
      </c>
      <c r="M98" s="84"/>
      <c r="N98" s="85"/>
      <c r="O98" s="66"/>
    </row>
    <row r="99" spans="1:15" ht="12.75" outlineLevel="1">
      <c r="A99" s="80">
        <v>58</v>
      </c>
      <c r="B99" s="102" t="s">
        <v>317</v>
      </c>
      <c r="C99" s="182" t="s">
        <v>38</v>
      </c>
      <c r="D99" s="90" t="s">
        <v>314</v>
      </c>
      <c r="E99" s="5" t="s">
        <v>367</v>
      </c>
      <c r="F99" s="14"/>
      <c r="G99" s="62">
        <f>IF(F99&lt;E$8,0,IF(F99&gt;H$8,"снят",F99-E$8))</f>
        <v>0</v>
      </c>
      <c r="H99" s="68">
        <f>IF(OR(E99="снят",G99="снят"),100,E99+G99)</f>
        <v>100</v>
      </c>
      <c r="I99" s="108" t="s">
        <v>367</v>
      </c>
      <c r="J99" s="107"/>
      <c r="K99" s="62">
        <f>IF(J99&lt;I$8,0,IF(J99&gt;L$8,"снят",J99-I$8))</f>
        <v>0</v>
      </c>
      <c r="L99" s="68">
        <f>IF(OR(I99="снят",K99="снят"),100,I99+K99)</f>
        <v>100</v>
      </c>
      <c r="M99" s="84"/>
      <c r="N99" s="85"/>
      <c r="O99" s="66"/>
    </row>
  </sheetData>
  <sheetProtection selectLockedCells="1"/>
  <mergeCells count="2">
    <mergeCell ref="E4:H4"/>
    <mergeCell ref="I4:L4"/>
  </mergeCells>
  <printOptions/>
  <pageMargins left="0.5118110236220472" right="0.5118110236220472" top="0.31496062992125984" bottom="0.31496062992125984" header="0.15748031496062992" footer="0.15748031496062992"/>
  <pageSetup fitToHeight="1" fitToWidth="1" horizontalDpi="600" verticalDpi="600" orientation="portrait" paperSize="9" scale="62" r:id="rId1"/>
  <headerFooter alignWithMargins="0">
    <oddFooter>&amp;C&amp;P&amp;R&amp;"Arial Cyr,курсив"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76"/>
  <sheetViews>
    <sheetView zoomScalePageLayoutView="0" workbookViewId="0" topLeftCell="A1">
      <selection activeCell="I49" sqref="I49:J49"/>
    </sheetView>
  </sheetViews>
  <sheetFormatPr defaultColWidth="9.00390625" defaultRowHeight="12.75" outlineLevelRow="1"/>
  <cols>
    <col min="1" max="1" width="5.375" style="25" customWidth="1"/>
    <col min="2" max="2" width="23.00390625" style="24" customWidth="1"/>
    <col min="3" max="3" width="11.75390625" style="25" customWidth="1"/>
    <col min="4" max="4" width="24.625" style="25" customWidth="1"/>
    <col min="5" max="5" width="7.625" style="111" customWidth="1"/>
    <col min="6" max="6" width="6.625" style="111" customWidth="1"/>
    <col min="7" max="7" width="7.25390625" style="111" customWidth="1"/>
    <col min="8" max="8" width="9.125" style="111" customWidth="1"/>
    <col min="9" max="9" width="7.00390625" style="111" customWidth="1"/>
    <col min="10" max="10" width="6.875" style="111" customWidth="1"/>
    <col min="11" max="11" width="7.25390625" style="111" customWidth="1"/>
    <col min="12" max="12" width="8.00390625" style="111" customWidth="1"/>
    <col min="13" max="13" width="8.875" style="111" customWidth="1"/>
    <col min="14" max="14" width="8.625" style="111" customWidth="1"/>
    <col min="15" max="15" width="3.375" style="111" customWidth="1"/>
    <col min="16" max="16" width="4.125" style="25" customWidth="1"/>
    <col min="17" max="16384" width="9.125" style="25" customWidth="1"/>
  </cols>
  <sheetData>
    <row r="1" spans="1:14" ht="20.25">
      <c r="A1" s="23" t="s">
        <v>0</v>
      </c>
      <c r="E1" s="26" t="s">
        <v>94</v>
      </c>
      <c r="F1" s="109"/>
      <c r="G1" s="28"/>
      <c r="H1" s="109"/>
      <c r="I1" s="26"/>
      <c r="J1" s="109"/>
      <c r="K1" s="28"/>
      <c r="L1" s="109"/>
      <c r="M1" s="110"/>
      <c r="N1" s="110"/>
    </row>
    <row r="3" spans="2:14" ht="18">
      <c r="B3" s="31" t="s">
        <v>14</v>
      </c>
      <c r="C3" s="32"/>
      <c r="D3" s="159" t="s">
        <v>363</v>
      </c>
      <c r="F3" s="111" t="s">
        <v>1</v>
      </c>
      <c r="H3" s="34" t="s">
        <v>21</v>
      </c>
      <c r="J3" s="110"/>
      <c r="K3" s="110"/>
      <c r="L3" s="35"/>
      <c r="M3" s="35"/>
      <c r="N3" s="35"/>
    </row>
    <row r="4" spans="5:12" ht="12.75">
      <c r="E4" s="199" t="s">
        <v>99</v>
      </c>
      <c r="F4" s="199"/>
      <c r="G4" s="199"/>
      <c r="H4" s="199"/>
      <c r="I4" s="199" t="s">
        <v>100</v>
      </c>
      <c r="J4" s="199"/>
      <c r="K4" s="199"/>
      <c r="L4" s="199"/>
    </row>
    <row r="5" spans="5:14" ht="12.75">
      <c r="E5" s="36" t="s">
        <v>97</v>
      </c>
      <c r="F5" s="30"/>
      <c r="G5" s="30"/>
      <c r="H5" s="37">
        <v>180</v>
      </c>
      <c r="I5" s="36" t="s">
        <v>98</v>
      </c>
      <c r="J5" s="30"/>
      <c r="K5" s="30"/>
      <c r="L5" s="37">
        <v>147</v>
      </c>
      <c r="M5" s="113"/>
      <c r="N5" s="113"/>
    </row>
    <row r="6" spans="2:12" ht="12.75">
      <c r="B6" s="39" t="s">
        <v>29</v>
      </c>
      <c r="C6" s="40">
        <v>15</v>
      </c>
      <c r="E6" s="30" t="s">
        <v>18</v>
      </c>
      <c r="F6" s="30"/>
      <c r="G6" s="41">
        <f>H5/E8</f>
        <v>4.186046511627907</v>
      </c>
      <c r="H6" s="30"/>
      <c r="I6" s="30" t="s">
        <v>18</v>
      </c>
      <c r="J6" s="30"/>
      <c r="K6" s="41">
        <f>L5/I8</f>
        <v>4.2</v>
      </c>
      <c r="L6" s="30"/>
    </row>
    <row r="7" spans="5:12" ht="13.5" thickBot="1">
      <c r="E7" s="30" t="s">
        <v>2</v>
      </c>
      <c r="F7" s="29"/>
      <c r="G7" s="30"/>
      <c r="H7" s="42" t="s">
        <v>3</v>
      </c>
      <c r="I7" s="30" t="s">
        <v>2</v>
      </c>
      <c r="J7" s="29"/>
      <c r="K7" s="30"/>
      <c r="L7" s="42" t="s">
        <v>3</v>
      </c>
    </row>
    <row r="8" spans="1:15" ht="21" thickBot="1">
      <c r="A8" s="43" t="s">
        <v>4</v>
      </c>
      <c r="B8" s="44"/>
      <c r="C8" s="45"/>
      <c r="D8" s="45"/>
      <c r="E8" s="47">
        <v>43</v>
      </c>
      <c r="F8" s="29"/>
      <c r="G8" s="48"/>
      <c r="H8" s="47">
        <v>65</v>
      </c>
      <c r="I8" s="47">
        <v>35</v>
      </c>
      <c r="J8" s="29"/>
      <c r="K8" s="48"/>
      <c r="L8" s="47">
        <v>63</v>
      </c>
      <c r="M8" s="113"/>
      <c r="N8" s="113"/>
      <c r="O8" s="110"/>
    </row>
    <row r="9" spans="1:15" s="57" customFormat="1" ht="39.75" customHeight="1" thickBot="1">
      <c r="A9" s="49" t="s">
        <v>5</v>
      </c>
      <c r="B9" s="50" t="s">
        <v>19</v>
      </c>
      <c r="C9" s="51" t="s">
        <v>6</v>
      </c>
      <c r="D9" s="52" t="s">
        <v>7</v>
      </c>
      <c r="E9" s="117" t="s">
        <v>8</v>
      </c>
      <c r="F9" s="118" t="s">
        <v>9</v>
      </c>
      <c r="G9" s="118" t="s">
        <v>10</v>
      </c>
      <c r="H9" s="119" t="s">
        <v>11</v>
      </c>
      <c r="I9" s="117" t="s">
        <v>8</v>
      </c>
      <c r="J9" s="118" t="s">
        <v>9</v>
      </c>
      <c r="K9" s="118" t="s">
        <v>10</v>
      </c>
      <c r="L9" s="119" t="s">
        <v>11</v>
      </c>
      <c r="M9" s="117" t="s">
        <v>12</v>
      </c>
      <c r="N9" s="120" t="s">
        <v>13</v>
      </c>
      <c r="O9" s="121" t="s">
        <v>16</v>
      </c>
    </row>
    <row r="10" spans="1:16" s="57" customFormat="1" ht="13.5" customHeight="1">
      <c r="A10" s="175">
        <v>135</v>
      </c>
      <c r="B10" s="59" t="s">
        <v>150</v>
      </c>
      <c r="C10" s="60" t="s">
        <v>151</v>
      </c>
      <c r="D10" s="90" t="s">
        <v>152</v>
      </c>
      <c r="E10" s="176">
        <v>5</v>
      </c>
      <c r="F10" s="177">
        <v>50.61</v>
      </c>
      <c r="G10" s="67">
        <f>IF(F10&lt;E$8,0,IF(F10&gt;H$8,"снят",F10-E$8))</f>
        <v>7.609999999999999</v>
      </c>
      <c r="H10" s="68">
        <f>IF(OR(E10="снят",G10="снят"),100,E10+G10)</f>
        <v>12.61</v>
      </c>
      <c r="I10" s="108">
        <v>0</v>
      </c>
      <c r="J10" s="3">
        <v>40.14</v>
      </c>
      <c r="K10" s="67">
        <f>IF(J10&lt;I$8,0,IF(J10&gt;L$8,"снят",J10-I$8))</f>
        <v>5.140000000000001</v>
      </c>
      <c r="L10" s="68">
        <f>IF(OR(I10="снят",K10="снят"),100,I10+K10)</f>
        <v>5.140000000000001</v>
      </c>
      <c r="M10" s="178"/>
      <c r="N10" s="176"/>
      <c r="O10" s="179"/>
      <c r="P10" s="57" t="s">
        <v>168</v>
      </c>
    </row>
    <row r="11" spans="1:15" s="88" customFormat="1" ht="12.75">
      <c r="A11" s="73">
        <v>7</v>
      </c>
      <c r="B11" s="125" t="s">
        <v>51</v>
      </c>
      <c r="C11" s="126"/>
      <c r="D11" s="76"/>
      <c r="E11" s="2"/>
      <c r="F11" s="11">
        <f>SUM(F12:F14)</f>
        <v>125.45000000000002</v>
      </c>
      <c r="G11" s="77"/>
      <c r="H11" s="76">
        <f>SUM(H12:H14)</f>
        <v>7.020000000000003</v>
      </c>
      <c r="I11" s="2"/>
      <c r="J11" s="11">
        <f>SUM(J12:J14)</f>
        <v>93.53</v>
      </c>
      <c r="K11" s="77"/>
      <c r="L11" s="76">
        <f>SUM(L12:L14)</f>
        <v>5</v>
      </c>
      <c r="M11" s="78">
        <f>L11+H11</f>
        <v>12.020000000000003</v>
      </c>
      <c r="N11" s="75">
        <f>J11+F11</f>
        <v>218.98000000000002</v>
      </c>
      <c r="O11" s="79">
        <v>1</v>
      </c>
    </row>
    <row r="12" spans="1:15" ht="12.75" outlineLevel="1">
      <c r="A12" s="80">
        <v>126</v>
      </c>
      <c r="B12" s="89" t="s">
        <v>30</v>
      </c>
      <c r="C12" s="60" t="s">
        <v>38</v>
      </c>
      <c r="D12" s="90" t="s">
        <v>47</v>
      </c>
      <c r="E12" s="17">
        <v>0</v>
      </c>
      <c r="F12" s="6">
        <v>39.78</v>
      </c>
      <c r="G12" s="67">
        <f>IF(F12&lt;E$8,0,IF(F12&gt;H$8,"снят",F12-E$8))</f>
        <v>0</v>
      </c>
      <c r="H12" s="68">
        <f>IF(OR(E12="снят",G12="снят"),100,E12+G12)</f>
        <v>0</v>
      </c>
      <c r="I12" s="108">
        <v>0</v>
      </c>
      <c r="J12" s="3">
        <v>31.34</v>
      </c>
      <c r="K12" s="67">
        <f>IF(J12&lt;I$8,0,IF(J12&gt;L$8,"снят",J12-I$8))</f>
        <v>0</v>
      </c>
      <c r="L12" s="68">
        <f>IF(OR(I12="снят",K12="снят"),100,I12+K12)</f>
        <v>0</v>
      </c>
      <c r="M12" s="81"/>
      <c r="N12" s="82"/>
      <c r="O12" s="123"/>
    </row>
    <row r="13" spans="1:16" ht="12.75" outlineLevel="1">
      <c r="A13" s="80">
        <v>145</v>
      </c>
      <c r="B13" s="102" t="s">
        <v>148</v>
      </c>
      <c r="C13" s="60" t="s">
        <v>38</v>
      </c>
      <c r="D13" s="90" t="s">
        <v>50</v>
      </c>
      <c r="E13" s="17">
        <v>5</v>
      </c>
      <c r="F13" s="6">
        <v>45.02</v>
      </c>
      <c r="G13" s="67">
        <f>IF(F13&lt;E$8,0,IF(F13&gt;H$8,"снят",F13-E$8))</f>
        <v>2.020000000000003</v>
      </c>
      <c r="H13" s="68">
        <f>IF(OR(E13="снят",G13="снят"),100,E13+G13)</f>
        <v>7.020000000000003</v>
      </c>
      <c r="I13" s="108">
        <v>5</v>
      </c>
      <c r="J13" s="3">
        <v>30.97</v>
      </c>
      <c r="K13" s="67">
        <f>IF(J13&lt;I$8,0,IF(J13&gt;L$8,"снят",J13-I$8))</f>
        <v>0</v>
      </c>
      <c r="L13" s="68">
        <f>IF(OR(I13="снят",K13="снят"),100,I13+K13)</f>
        <v>5</v>
      </c>
      <c r="M13" s="84"/>
      <c r="N13" s="85"/>
      <c r="O13" s="123"/>
      <c r="P13" s="25" t="s">
        <v>168</v>
      </c>
    </row>
    <row r="14" spans="1:15" ht="12.75" outlineLevel="1">
      <c r="A14" s="80">
        <v>127</v>
      </c>
      <c r="B14" s="59" t="s">
        <v>53</v>
      </c>
      <c r="C14" s="60" t="s">
        <v>147</v>
      </c>
      <c r="D14" s="61" t="s">
        <v>54</v>
      </c>
      <c r="E14" s="17">
        <v>0</v>
      </c>
      <c r="F14" s="6">
        <v>40.65</v>
      </c>
      <c r="G14" s="67">
        <f>IF(F14&lt;E$8,0,IF(F14&gt;H$8,"снят",F14-E$8))</f>
        <v>0</v>
      </c>
      <c r="H14" s="68">
        <f>IF(OR(E14="снят",G14="снят"),100,E14+G14)</f>
        <v>0</v>
      </c>
      <c r="I14" s="108">
        <v>0</v>
      </c>
      <c r="J14" s="3">
        <v>31.22</v>
      </c>
      <c r="K14" s="67">
        <f>IF(J14&lt;I$8,0,IF(J14&gt;L$8,"снят",J14-I$8))</f>
        <v>0</v>
      </c>
      <c r="L14" s="68">
        <f>IF(OR(I14="снят",K14="снят"),100,I14+K14)</f>
        <v>0</v>
      </c>
      <c r="M14" s="84"/>
      <c r="N14" s="85"/>
      <c r="O14" s="123"/>
    </row>
    <row r="15" spans="1:15" s="88" customFormat="1" ht="12.75">
      <c r="A15" s="73">
        <v>2</v>
      </c>
      <c r="B15" s="101" t="s">
        <v>325</v>
      </c>
      <c r="C15" s="122"/>
      <c r="D15" s="76"/>
      <c r="E15" s="2"/>
      <c r="F15" s="11">
        <f>SUM(F16:F18)</f>
        <v>132.03</v>
      </c>
      <c r="G15" s="77"/>
      <c r="H15" s="76">
        <f>SUM(H16:H18)</f>
        <v>14.29</v>
      </c>
      <c r="I15" s="2"/>
      <c r="J15" s="11">
        <f>SUM(J16:J18)</f>
        <v>98.76</v>
      </c>
      <c r="K15" s="77"/>
      <c r="L15" s="76">
        <f>SUM(L16:L18)</f>
        <v>6.93</v>
      </c>
      <c r="M15" s="78">
        <f>L15+H15</f>
        <v>21.22</v>
      </c>
      <c r="N15" s="75">
        <f>J15+F15</f>
        <v>230.79000000000002</v>
      </c>
      <c r="O15" s="79">
        <v>2</v>
      </c>
    </row>
    <row r="16" spans="1:15" ht="12.75" outlineLevel="1">
      <c r="A16" s="80">
        <v>116</v>
      </c>
      <c r="B16" s="69" t="s">
        <v>287</v>
      </c>
      <c r="C16" s="70" t="s">
        <v>38</v>
      </c>
      <c r="D16" s="71" t="s">
        <v>321</v>
      </c>
      <c r="E16" s="17">
        <v>5</v>
      </c>
      <c r="F16" s="6">
        <v>47.29</v>
      </c>
      <c r="G16" s="67">
        <f>IF(F16&lt;E$8,0,IF(F16&gt;H$8,"снят",F16-E$8))</f>
        <v>4.289999999999999</v>
      </c>
      <c r="H16" s="68">
        <f>IF(OR(E16="снят",G16="снят"),100,E16+G16)</f>
        <v>9.29</v>
      </c>
      <c r="I16" s="108">
        <v>5</v>
      </c>
      <c r="J16" s="3">
        <v>36.93</v>
      </c>
      <c r="K16" s="67">
        <f>IF(J16&lt;I$8,0,IF(J16&gt;L$8,"снят",J16-I$8))</f>
        <v>1.9299999999999997</v>
      </c>
      <c r="L16" s="68">
        <f>IF(OR(I16="снят",K16="снят"),100,I16+K16)</f>
        <v>6.93</v>
      </c>
      <c r="M16" s="81"/>
      <c r="N16" s="82"/>
      <c r="O16" s="123"/>
    </row>
    <row r="17" spans="1:15" ht="12.75" outlineLevel="1">
      <c r="A17" s="80">
        <v>101</v>
      </c>
      <c r="B17" s="59" t="s">
        <v>87</v>
      </c>
      <c r="C17" s="60" t="s">
        <v>56</v>
      </c>
      <c r="D17" s="61" t="s">
        <v>88</v>
      </c>
      <c r="E17" s="17">
        <v>5</v>
      </c>
      <c r="F17" s="6">
        <v>43</v>
      </c>
      <c r="G17" s="67">
        <f>IF(F17&lt;E$8,0,IF(F17&gt;H$8,"снят",F17-E$8))</f>
        <v>0</v>
      </c>
      <c r="H17" s="68">
        <f>IF(OR(E17="снят",G17="снят"),100,E17+G17)</f>
        <v>5</v>
      </c>
      <c r="I17" s="108">
        <v>0</v>
      </c>
      <c r="J17" s="3">
        <v>30.71</v>
      </c>
      <c r="K17" s="67">
        <f>IF(J17&lt;I$8,0,IF(J17&gt;L$8,"снят",J17-I$8))</f>
        <v>0</v>
      </c>
      <c r="L17" s="68">
        <f>IF(OR(I17="снят",K17="снят"),100,I17+K17)</f>
        <v>0</v>
      </c>
      <c r="M17" s="84"/>
      <c r="N17" s="85"/>
      <c r="O17" s="123"/>
    </row>
    <row r="18" spans="1:15" ht="12.75" outlineLevel="1">
      <c r="A18" s="80">
        <v>120</v>
      </c>
      <c r="B18" s="59" t="s">
        <v>322</v>
      </c>
      <c r="C18" s="60" t="s">
        <v>27</v>
      </c>
      <c r="D18" s="61" t="s">
        <v>323</v>
      </c>
      <c r="E18" s="17">
        <v>0</v>
      </c>
      <c r="F18" s="6">
        <v>41.74</v>
      </c>
      <c r="G18" s="67">
        <f>IF(F18&lt;E$8,0,IF(F18&gt;H$8,"снят",F18-E$8))</f>
        <v>0</v>
      </c>
      <c r="H18" s="68">
        <f>IF(OR(E18="снят",G18="снят"),100,E18+G18)</f>
        <v>0</v>
      </c>
      <c r="I18" s="108">
        <v>0</v>
      </c>
      <c r="J18" s="3">
        <v>31.12</v>
      </c>
      <c r="K18" s="67">
        <f>IF(J18&lt;I$8,0,IF(J18&gt;L$8,"снят",J18-I$8))</f>
        <v>0</v>
      </c>
      <c r="L18" s="68">
        <f>IF(OR(I18="снят",K18="снят"),100,I18+K18)</f>
        <v>0</v>
      </c>
      <c r="M18" s="84"/>
      <c r="N18" s="85"/>
      <c r="O18" s="123"/>
    </row>
    <row r="19" spans="1:15" s="88" customFormat="1" ht="12.75">
      <c r="A19" s="73">
        <v>11</v>
      </c>
      <c r="B19" s="74" t="s">
        <v>356</v>
      </c>
      <c r="C19" s="122"/>
      <c r="D19" s="76"/>
      <c r="E19" s="2"/>
      <c r="F19" s="11">
        <f>SUM(F20:F22)</f>
        <v>125.75999999999999</v>
      </c>
      <c r="G19" s="77"/>
      <c r="H19" s="76">
        <f>SUM(H20:H22)</f>
        <v>1.3500000000000014</v>
      </c>
      <c r="I19" s="2"/>
      <c r="J19" s="11">
        <f>SUM(J20:J22)</f>
        <v>69.78</v>
      </c>
      <c r="K19" s="77"/>
      <c r="L19" s="76">
        <f>SUM(L20:L22)</f>
        <v>100.69</v>
      </c>
      <c r="M19" s="78">
        <f>L19+H19</f>
        <v>102.03999999999999</v>
      </c>
      <c r="N19" s="75">
        <f>J19+F19</f>
        <v>195.54</v>
      </c>
      <c r="O19" s="79">
        <v>3</v>
      </c>
    </row>
    <row r="20" spans="1:15" ht="12.75" outlineLevel="1">
      <c r="A20" s="80">
        <v>139</v>
      </c>
      <c r="B20" s="59" t="s">
        <v>173</v>
      </c>
      <c r="C20" s="60" t="s">
        <v>27</v>
      </c>
      <c r="D20" s="61" t="s">
        <v>220</v>
      </c>
      <c r="E20" s="17">
        <v>0</v>
      </c>
      <c r="F20" s="6">
        <v>38.41</v>
      </c>
      <c r="G20" s="67">
        <f>IF(F20&lt;E$8,0,IF(F20&gt;H$8,"снят",F20-E$8))</f>
        <v>0</v>
      </c>
      <c r="H20" s="68">
        <f>IF(OR(E20="снят",G20="снят"),100,E20+G20)</f>
        <v>0</v>
      </c>
      <c r="I20" s="108" t="s">
        <v>367</v>
      </c>
      <c r="J20" s="3"/>
      <c r="K20" s="67">
        <f>IF(J20&lt;I$8,0,IF(J20&gt;L$8,"снят",J20-I$8))</f>
        <v>0</v>
      </c>
      <c r="L20" s="68">
        <f>IF(OR(I20="снят",K20="снят"),100,I20+K20)</f>
        <v>100</v>
      </c>
      <c r="M20" s="81"/>
      <c r="N20" s="82"/>
      <c r="O20" s="123"/>
    </row>
    <row r="21" spans="1:15" ht="12.75" outlineLevel="1">
      <c r="A21" s="80">
        <v>104</v>
      </c>
      <c r="B21" s="59" t="s">
        <v>195</v>
      </c>
      <c r="C21" s="60" t="s">
        <v>221</v>
      </c>
      <c r="D21" s="91" t="s">
        <v>222</v>
      </c>
      <c r="E21" s="17">
        <v>0</v>
      </c>
      <c r="F21" s="6">
        <v>43.1</v>
      </c>
      <c r="G21" s="67">
        <f>IF(F21&lt;E$8,0,IF(F21&gt;H$8,"снят",F21-E$8))</f>
        <v>0.10000000000000142</v>
      </c>
      <c r="H21" s="68">
        <f>IF(OR(E21="снят",G21="снят"),100,E21+G21)</f>
        <v>0.10000000000000142</v>
      </c>
      <c r="I21" s="108">
        <v>0</v>
      </c>
      <c r="J21" s="3">
        <v>34.09</v>
      </c>
      <c r="K21" s="67">
        <f>IF(J21&lt;I$8,0,IF(J21&gt;L$8,"снят",J21-I$8))</f>
        <v>0</v>
      </c>
      <c r="L21" s="68">
        <f>IF(OR(I21="снят",K21="снят"),100,I21+K21)</f>
        <v>0</v>
      </c>
      <c r="M21" s="84"/>
      <c r="N21" s="85"/>
      <c r="O21" s="123"/>
    </row>
    <row r="22" spans="1:15" ht="12.75" outlineLevel="1">
      <c r="A22" s="80">
        <v>107</v>
      </c>
      <c r="B22" s="59" t="s">
        <v>209</v>
      </c>
      <c r="C22" s="60" t="s">
        <v>223</v>
      </c>
      <c r="D22" s="61" t="s">
        <v>224</v>
      </c>
      <c r="E22" s="17">
        <v>0</v>
      </c>
      <c r="F22" s="6">
        <v>44.25</v>
      </c>
      <c r="G22" s="67">
        <f>IF(F22&lt;E$8,0,IF(F22&gt;H$8,"снят",F22-E$8))</f>
        <v>1.25</v>
      </c>
      <c r="H22" s="68">
        <f>IF(OR(E22="снят",G22="снят"),100,E22+G22)</f>
        <v>1.25</v>
      </c>
      <c r="I22" s="108">
        <v>0</v>
      </c>
      <c r="J22" s="3">
        <v>35.69</v>
      </c>
      <c r="K22" s="67">
        <f>IF(J22&lt;I$8,0,IF(J22&gt;L$8,"снят",J22-I$8))</f>
        <v>0.6899999999999977</v>
      </c>
      <c r="L22" s="68">
        <f>IF(OR(I22="снят",K22="снят"),100,I22+K22)</f>
        <v>0.6899999999999977</v>
      </c>
      <c r="M22" s="84"/>
      <c r="N22" s="85"/>
      <c r="O22" s="123"/>
    </row>
    <row r="23" spans="1:15" s="88" customFormat="1" ht="12.75">
      <c r="A23" s="73">
        <v>3</v>
      </c>
      <c r="B23" s="74" t="s">
        <v>42</v>
      </c>
      <c r="C23" s="122"/>
      <c r="D23" s="76"/>
      <c r="E23" s="2"/>
      <c r="F23" s="11">
        <f>SUM(F24:F26)</f>
        <v>129.32</v>
      </c>
      <c r="G23" s="77"/>
      <c r="H23" s="76">
        <f>SUM(H24:H26)</f>
        <v>13.719999999999999</v>
      </c>
      <c r="I23" s="2"/>
      <c r="J23" s="11">
        <f>SUM(J24:J26)</f>
        <v>66.43</v>
      </c>
      <c r="K23" s="77"/>
      <c r="L23" s="76">
        <f>SUM(L24:L26)</f>
        <v>100</v>
      </c>
      <c r="M23" s="78">
        <f>L23+H23</f>
        <v>113.72</v>
      </c>
      <c r="N23" s="75">
        <f>J23+F23</f>
        <v>195.75</v>
      </c>
      <c r="O23" s="79">
        <v>4</v>
      </c>
    </row>
    <row r="24" spans="1:15" ht="12.75" outlineLevel="1">
      <c r="A24" s="80">
        <v>148</v>
      </c>
      <c r="B24" s="59" t="s">
        <v>44</v>
      </c>
      <c r="C24" s="60" t="s">
        <v>27</v>
      </c>
      <c r="D24" s="103" t="s">
        <v>145</v>
      </c>
      <c r="E24" s="17">
        <v>5</v>
      </c>
      <c r="F24" s="6">
        <v>41.24</v>
      </c>
      <c r="G24" s="67">
        <f>IF(F24&lt;E$8,0,IF(F24&gt;H$8,"снят",F24-E$8))</f>
        <v>0</v>
      </c>
      <c r="H24" s="68">
        <f>IF(OR(E24="снят",G24="снят"),100,E24+G24)</f>
        <v>5</v>
      </c>
      <c r="I24" s="108" t="s">
        <v>367</v>
      </c>
      <c r="J24" s="3"/>
      <c r="K24" s="67">
        <f>IF(J24&lt;I$8,0,IF(J24&gt;L$8,"снят",J24-I$8))</f>
        <v>0</v>
      </c>
      <c r="L24" s="68">
        <f>IF(OR(I24="снят",K24="снят"),100,I24+K24)</f>
        <v>100</v>
      </c>
      <c r="M24" s="81"/>
      <c r="N24" s="82"/>
      <c r="O24" s="123"/>
    </row>
    <row r="25" spans="1:15" ht="12.75" outlineLevel="1">
      <c r="A25" s="80">
        <v>128</v>
      </c>
      <c r="B25" s="59" t="s">
        <v>44</v>
      </c>
      <c r="C25" s="60" t="s">
        <v>27</v>
      </c>
      <c r="D25" s="61" t="s">
        <v>45</v>
      </c>
      <c r="E25" s="17">
        <v>0</v>
      </c>
      <c r="F25" s="6">
        <v>41.36</v>
      </c>
      <c r="G25" s="67">
        <f>IF(F25&lt;E$8,0,IF(F25&gt;H$8,"снят",F25-E$8))</f>
        <v>0</v>
      </c>
      <c r="H25" s="68">
        <f>IF(OR(E25="снят",G25="снят"),100,E25+G25)</f>
        <v>0</v>
      </c>
      <c r="I25" s="108">
        <v>0</v>
      </c>
      <c r="J25" s="3">
        <v>33.26</v>
      </c>
      <c r="K25" s="67">
        <f>IF(J25&lt;I$8,0,IF(J25&gt;L$8,"снят",J25-I$8))</f>
        <v>0</v>
      </c>
      <c r="L25" s="68">
        <f>IF(OR(I25="снят",K25="снят"),100,I25+K25)</f>
        <v>0</v>
      </c>
      <c r="M25" s="84"/>
      <c r="N25" s="85"/>
      <c r="O25" s="123"/>
    </row>
    <row r="26" spans="1:15" ht="12.75" outlineLevel="1">
      <c r="A26" s="80">
        <v>111</v>
      </c>
      <c r="B26" s="59" t="s">
        <v>30</v>
      </c>
      <c r="C26" s="60" t="s">
        <v>27</v>
      </c>
      <c r="D26" s="61" t="s">
        <v>46</v>
      </c>
      <c r="E26" s="17">
        <v>5</v>
      </c>
      <c r="F26" s="6">
        <v>46.72</v>
      </c>
      <c r="G26" s="67">
        <f>IF(F26&lt;E$8,0,IF(F26&gt;H$8,"снят",F26-E$8))</f>
        <v>3.719999999999999</v>
      </c>
      <c r="H26" s="68">
        <f>IF(OR(E26="снят",G26="снят"),100,E26+G26)</f>
        <v>8.719999999999999</v>
      </c>
      <c r="I26" s="108">
        <v>0</v>
      </c>
      <c r="J26" s="3">
        <v>33.17</v>
      </c>
      <c r="K26" s="67">
        <f>IF(J26&lt;I$8,0,IF(J26&gt;L$8,"снят",J26-I$8))</f>
        <v>0</v>
      </c>
      <c r="L26" s="68">
        <f>IF(OR(I26="снят",K26="снят"),100,I26+K26)</f>
        <v>0</v>
      </c>
      <c r="M26" s="84"/>
      <c r="N26" s="85"/>
      <c r="O26" s="123"/>
    </row>
    <row r="27" spans="1:15" ht="12.75">
      <c r="A27" s="73">
        <v>5</v>
      </c>
      <c r="B27" s="74" t="s">
        <v>43</v>
      </c>
      <c r="C27" s="122"/>
      <c r="D27" s="76"/>
      <c r="E27" s="2"/>
      <c r="F27" s="11">
        <f>SUM(F28:F30)</f>
        <v>87.53999999999999</v>
      </c>
      <c r="G27" s="77"/>
      <c r="H27" s="76">
        <f>SUM(H28:H30)</f>
        <v>111.53999999999999</v>
      </c>
      <c r="I27" s="2"/>
      <c r="J27" s="11">
        <f>SUM(J28:J30)</f>
        <v>96.37</v>
      </c>
      <c r="K27" s="77"/>
      <c r="L27" s="76">
        <f>SUM(L28:L30)</f>
        <v>5</v>
      </c>
      <c r="M27" s="78">
        <f>L27+H27</f>
        <v>116.53999999999999</v>
      </c>
      <c r="N27" s="75">
        <f>J27+F27</f>
        <v>183.91</v>
      </c>
      <c r="O27" s="79">
        <v>5</v>
      </c>
    </row>
    <row r="28" spans="1:15" ht="12.75" outlineLevel="1">
      <c r="A28" s="80">
        <v>143</v>
      </c>
      <c r="B28" s="59" t="s">
        <v>48</v>
      </c>
      <c r="C28" s="60" t="s">
        <v>27</v>
      </c>
      <c r="D28" s="90" t="s">
        <v>49</v>
      </c>
      <c r="E28" s="17">
        <v>5</v>
      </c>
      <c r="F28" s="6">
        <v>43.97</v>
      </c>
      <c r="G28" s="67">
        <f>IF(F28&lt;E$8,0,IF(F28&gt;H$8,"снят",F28-E$8))</f>
        <v>0.9699999999999989</v>
      </c>
      <c r="H28" s="68">
        <f>IF(OR(E28="снят",G28="снят"),100,E28+G28)</f>
        <v>5.969999999999999</v>
      </c>
      <c r="I28" s="108">
        <v>0</v>
      </c>
      <c r="J28" s="3">
        <v>32.99</v>
      </c>
      <c r="K28" s="67">
        <f>IF(J28&lt;I$8,0,IF(J28&gt;L$8,"снят",J28-I$8))</f>
        <v>0</v>
      </c>
      <c r="L28" s="68">
        <f>IF(OR(I28="снят",K28="снят"),100,I28+K28)</f>
        <v>0</v>
      </c>
      <c r="M28" s="81"/>
      <c r="N28" s="82"/>
      <c r="O28" s="123"/>
    </row>
    <row r="29" spans="1:15" ht="12.75" outlineLevel="1">
      <c r="A29" s="80">
        <v>113</v>
      </c>
      <c r="B29" s="69" t="s">
        <v>53</v>
      </c>
      <c r="C29" s="70" t="s">
        <v>27</v>
      </c>
      <c r="D29" s="71" t="s">
        <v>61</v>
      </c>
      <c r="E29" s="17" t="s">
        <v>367</v>
      </c>
      <c r="F29" s="6"/>
      <c r="G29" s="67">
        <f>IF(F29&lt;E$8,0,IF(F29&gt;H$8,"снят",F29-E$8))</f>
        <v>0</v>
      </c>
      <c r="H29" s="68">
        <f>IF(OR(E29="снят",G29="снят"),100,E29+G29)</f>
        <v>100</v>
      </c>
      <c r="I29" s="108">
        <v>0</v>
      </c>
      <c r="J29" s="3">
        <v>28.64</v>
      </c>
      <c r="K29" s="67">
        <f>IF(J29&lt;I$8,0,IF(J29&gt;L$8,"снят",J29-I$8))</f>
        <v>0</v>
      </c>
      <c r="L29" s="68">
        <f>IF(OR(I29="снят",K29="снят"),100,I29+K29)</f>
        <v>0</v>
      </c>
      <c r="M29" s="84"/>
      <c r="N29" s="85"/>
      <c r="O29" s="123"/>
    </row>
    <row r="30" spans="1:15" ht="12.75" outlineLevel="1">
      <c r="A30" s="80">
        <v>108</v>
      </c>
      <c r="B30" s="59" t="s">
        <v>36</v>
      </c>
      <c r="C30" s="92" t="s">
        <v>147</v>
      </c>
      <c r="D30" s="90" t="s">
        <v>146</v>
      </c>
      <c r="E30" s="17">
        <v>5</v>
      </c>
      <c r="F30" s="6">
        <v>43.57</v>
      </c>
      <c r="G30" s="67">
        <f>IF(F30&lt;E$8,0,IF(F30&gt;H$8,"снят",F30-E$8))</f>
        <v>0.5700000000000003</v>
      </c>
      <c r="H30" s="68">
        <f>IF(OR(E30="снят",G30="снят"),100,E30+G30)</f>
        <v>5.57</v>
      </c>
      <c r="I30" s="108">
        <v>5</v>
      </c>
      <c r="J30" s="3">
        <v>34.74</v>
      </c>
      <c r="K30" s="67">
        <f>IF(J30&lt;I$8,0,IF(J30&gt;L$8,"снят",J30-I$8))</f>
        <v>0</v>
      </c>
      <c r="L30" s="68">
        <f>IF(OR(I30="снят",K30="снят"),100,I30+K30)</f>
        <v>5</v>
      </c>
      <c r="M30" s="84"/>
      <c r="N30" s="85"/>
      <c r="O30" s="123"/>
    </row>
    <row r="31" spans="1:16" ht="12.75">
      <c r="A31" s="73">
        <v>10</v>
      </c>
      <c r="B31" s="74" t="s">
        <v>52</v>
      </c>
      <c r="C31" s="122"/>
      <c r="D31" s="76"/>
      <c r="E31" s="2"/>
      <c r="F31" s="11">
        <f>SUM(F32:F34)</f>
        <v>85.75</v>
      </c>
      <c r="G31" s="77"/>
      <c r="H31" s="76">
        <f>SUM(H32:H34)</f>
        <v>111.03</v>
      </c>
      <c r="I31" s="2"/>
      <c r="J31" s="11">
        <f>SUM(J32:J34)</f>
        <v>93</v>
      </c>
      <c r="K31" s="77"/>
      <c r="L31" s="76">
        <f>SUM(L32:L34)</f>
        <v>10</v>
      </c>
      <c r="M31" s="78">
        <f>L31+H31</f>
        <v>121.03</v>
      </c>
      <c r="N31" s="75">
        <f>J31+F31</f>
        <v>178.75</v>
      </c>
      <c r="O31" s="79">
        <v>6</v>
      </c>
      <c r="P31" s="88"/>
    </row>
    <row r="32" spans="1:15" ht="12.75" outlineLevel="1">
      <c r="A32" s="80">
        <v>140</v>
      </c>
      <c r="B32" s="93" t="s">
        <v>53</v>
      </c>
      <c r="C32" s="60" t="s">
        <v>147</v>
      </c>
      <c r="D32" s="71" t="s">
        <v>149</v>
      </c>
      <c r="E32" s="17">
        <v>0</v>
      </c>
      <c r="F32" s="6">
        <v>36.72</v>
      </c>
      <c r="G32" s="67">
        <f>IF(F32&lt;E$8,0,IF(F32&gt;H$8,"снят",F32-E$8))</f>
        <v>0</v>
      </c>
      <c r="H32" s="68">
        <f>IF(OR(E32="снят",G32="снят"),100,E32+G32)</f>
        <v>0</v>
      </c>
      <c r="I32" s="108">
        <v>0</v>
      </c>
      <c r="J32" s="3">
        <v>27.9</v>
      </c>
      <c r="K32" s="67">
        <f>IF(J32&lt;I$8,0,IF(J32&gt;L$8,"снят",J32-I$8))</f>
        <v>0</v>
      </c>
      <c r="L32" s="68">
        <f>IF(OR(I32="снят",K32="снят"),100,I32+K32)</f>
        <v>0</v>
      </c>
      <c r="M32" s="81"/>
      <c r="N32" s="82"/>
      <c r="O32" s="123"/>
    </row>
    <row r="33" spans="1:15" ht="12.75" outlineLevel="1">
      <c r="A33" s="80">
        <v>134</v>
      </c>
      <c r="B33" s="95" t="s">
        <v>36</v>
      </c>
      <c r="C33" s="60" t="s">
        <v>147</v>
      </c>
      <c r="D33" s="90" t="s">
        <v>58</v>
      </c>
      <c r="E33" s="17" t="s">
        <v>367</v>
      </c>
      <c r="F33" s="6"/>
      <c r="G33" s="67">
        <f>IF(F33&lt;E$8,0,IF(F33&gt;H$8,"снят",F33-E$8))</f>
        <v>0</v>
      </c>
      <c r="H33" s="68">
        <f>IF(OR(E33="снят",G33="снят"),100,E33+G33)</f>
        <v>100</v>
      </c>
      <c r="I33" s="108">
        <v>10</v>
      </c>
      <c r="J33" s="3">
        <v>34.28</v>
      </c>
      <c r="K33" s="67">
        <f>IF(J33&lt;I$8,0,IF(J33&gt;L$8,"снят",J33-I$8))</f>
        <v>0</v>
      </c>
      <c r="L33" s="68">
        <f>IF(OR(I33="снят",K33="снят"),100,I33+K33)</f>
        <v>10</v>
      </c>
      <c r="M33" s="84"/>
      <c r="N33" s="85"/>
      <c r="O33" s="123"/>
    </row>
    <row r="34" spans="1:15" ht="12.75" outlineLevel="1">
      <c r="A34" s="80">
        <v>118</v>
      </c>
      <c r="B34" s="95" t="s">
        <v>59</v>
      </c>
      <c r="C34" s="60" t="s">
        <v>27</v>
      </c>
      <c r="D34" s="90" t="s">
        <v>60</v>
      </c>
      <c r="E34" s="17">
        <v>5</v>
      </c>
      <c r="F34" s="6">
        <v>49.03</v>
      </c>
      <c r="G34" s="67">
        <f>IF(F34&lt;E$8,0,IF(F34&gt;H$8,"снят",F34-E$8))</f>
        <v>6.030000000000001</v>
      </c>
      <c r="H34" s="68">
        <f>IF(OR(E34="снят",G34="снят"),100,E34+G34)</f>
        <v>11.030000000000001</v>
      </c>
      <c r="I34" s="108">
        <v>0</v>
      </c>
      <c r="J34" s="3">
        <v>30.82</v>
      </c>
      <c r="K34" s="67">
        <f>IF(J34&lt;I$8,0,IF(J34&gt;L$8,"снят",J34-I$8))</f>
        <v>0</v>
      </c>
      <c r="L34" s="68">
        <f>IF(OR(I34="снят",K34="снят"),100,I34+K34)</f>
        <v>0</v>
      </c>
      <c r="M34" s="84"/>
      <c r="N34" s="85"/>
      <c r="O34" s="123"/>
    </row>
    <row r="35" spans="1:15" s="88" customFormat="1" ht="12.75">
      <c r="A35" s="73">
        <v>9</v>
      </c>
      <c r="B35" s="74" t="s">
        <v>291</v>
      </c>
      <c r="C35" s="122"/>
      <c r="D35" s="76"/>
      <c r="E35" s="2"/>
      <c r="F35" s="11">
        <f>SUM(F36:F38)</f>
        <v>128.24</v>
      </c>
      <c r="G35" s="77"/>
      <c r="H35" s="76">
        <f>SUM(H36:H38)</f>
        <v>28.869999999999997</v>
      </c>
      <c r="I35" s="2"/>
      <c r="J35" s="11">
        <f>SUM(J36:J38)</f>
        <v>78.89</v>
      </c>
      <c r="K35" s="77"/>
      <c r="L35" s="76">
        <f>SUM(L36:L38)</f>
        <v>128.89</v>
      </c>
      <c r="M35" s="78">
        <f>L35+H35</f>
        <v>157.76</v>
      </c>
      <c r="N35" s="75">
        <f>J35+F35</f>
        <v>207.13</v>
      </c>
      <c r="O35" s="79">
        <v>7</v>
      </c>
    </row>
    <row r="36" spans="1:15" ht="12.75" outlineLevel="1">
      <c r="A36" s="80">
        <v>132</v>
      </c>
      <c r="B36" s="69" t="s">
        <v>335</v>
      </c>
      <c r="C36" s="127" t="s">
        <v>102</v>
      </c>
      <c r="D36" s="94" t="s">
        <v>171</v>
      </c>
      <c r="E36" s="17">
        <v>10</v>
      </c>
      <c r="F36" s="6">
        <v>39.37</v>
      </c>
      <c r="G36" s="67">
        <f>IF(F36&lt;E$8,0,IF(F36&gt;H$8,"снят",F36-E$8))</f>
        <v>0</v>
      </c>
      <c r="H36" s="68">
        <f>IF(OR(E36="снят",G36="снят"),100,E36+G36)</f>
        <v>10</v>
      </c>
      <c r="I36" s="108">
        <v>10</v>
      </c>
      <c r="J36" s="3">
        <v>35.44</v>
      </c>
      <c r="K36" s="67">
        <f>IF(J36&lt;I$8,0,IF(J36&gt;L$8,"снят",J36-I$8))</f>
        <v>0.4399999999999977</v>
      </c>
      <c r="L36" s="68">
        <f>IF(OR(I36="снят",K36="снят"),100,I36+K36)</f>
        <v>10.439999999999998</v>
      </c>
      <c r="M36" s="81"/>
      <c r="N36" s="82"/>
      <c r="O36" s="123"/>
    </row>
    <row r="37" spans="1:15" ht="12.75" outlineLevel="1">
      <c r="A37" s="80">
        <v>121</v>
      </c>
      <c r="B37" s="69" t="s">
        <v>328</v>
      </c>
      <c r="C37" s="70" t="s">
        <v>93</v>
      </c>
      <c r="D37" s="71" t="s">
        <v>170</v>
      </c>
      <c r="E37" s="17">
        <v>10</v>
      </c>
      <c r="F37" s="6">
        <v>46.87</v>
      </c>
      <c r="G37" s="67">
        <f>IF(F37&lt;E$8,0,IF(F37&gt;H$8,"снят",F37-E$8))</f>
        <v>3.8699999999999974</v>
      </c>
      <c r="H37" s="68">
        <f>IF(OR(E37="снят",G37="снят"),100,E37+G37)</f>
        <v>13.869999999999997</v>
      </c>
      <c r="I37" s="108">
        <v>10</v>
      </c>
      <c r="J37" s="3">
        <v>43.45</v>
      </c>
      <c r="K37" s="67">
        <f>IF(J37&lt;I$8,0,IF(J37&gt;L$8,"снят",J37-I$8))</f>
        <v>8.450000000000003</v>
      </c>
      <c r="L37" s="68">
        <f>IF(OR(I37="снят",K37="снят"),100,I37+K37)</f>
        <v>18.450000000000003</v>
      </c>
      <c r="M37" s="84"/>
      <c r="N37" s="85"/>
      <c r="O37" s="123"/>
    </row>
    <row r="38" spans="1:15" ht="12.75" outlineLevel="1">
      <c r="A38" s="80">
        <v>122</v>
      </c>
      <c r="B38" s="160" t="s">
        <v>336</v>
      </c>
      <c r="C38" s="195" t="s">
        <v>337</v>
      </c>
      <c r="D38" s="162" t="s">
        <v>90</v>
      </c>
      <c r="E38" s="17">
        <v>5</v>
      </c>
      <c r="F38" s="6">
        <v>42</v>
      </c>
      <c r="G38" s="67">
        <f>IF(F38&lt;E$8,0,IF(F38&gt;H$8,"снят",F38-E$8))</f>
        <v>0</v>
      </c>
      <c r="H38" s="68">
        <f>IF(OR(E38="снят",G38="снят"),100,E38+G38)</f>
        <v>5</v>
      </c>
      <c r="I38" s="108" t="s">
        <v>367</v>
      </c>
      <c r="J38" s="3"/>
      <c r="K38" s="67">
        <f>IF(J38&lt;I$8,0,IF(J38&gt;L$8,"снят",J38-I$8))</f>
        <v>0</v>
      </c>
      <c r="L38" s="68">
        <f>IF(OR(I38="снят",K38="снят"),100,I38+K38)</f>
        <v>100</v>
      </c>
      <c r="M38" s="84"/>
      <c r="N38" s="85"/>
      <c r="O38" s="123"/>
    </row>
    <row r="39" spans="1:15" ht="12.75">
      <c r="A39" s="73">
        <v>14</v>
      </c>
      <c r="B39" s="74" t="s">
        <v>278</v>
      </c>
      <c r="C39" s="122"/>
      <c r="D39" s="76"/>
      <c r="E39" s="2"/>
      <c r="F39" s="11">
        <f>SUM(F40:F42)</f>
        <v>112.94999999999999</v>
      </c>
      <c r="G39" s="77"/>
      <c r="H39" s="76">
        <f>SUM(H40:H42)</f>
        <v>151.95</v>
      </c>
      <c r="I39" s="2"/>
      <c r="J39" s="11">
        <f>SUM(J40:J42)</f>
        <v>133.96</v>
      </c>
      <c r="K39" s="77"/>
      <c r="L39" s="76">
        <f>SUM(L40:L42)</f>
        <v>33.96</v>
      </c>
      <c r="M39" s="78">
        <f>L39+H39</f>
        <v>185.91</v>
      </c>
      <c r="N39" s="75">
        <f>J39+F39</f>
        <v>246.91</v>
      </c>
      <c r="O39" s="79">
        <v>8</v>
      </c>
    </row>
    <row r="40" spans="1:16" ht="12.75" outlineLevel="1">
      <c r="A40" s="80">
        <v>131</v>
      </c>
      <c r="B40" s="69" t="s">
        <v>279</v>
      </c>
      <c r="C40" s="70" t="s">
        <v>27</v>
      </c>
      <c r="D40" s="71" t="s">
        <v>280</v>
      </c>
      <c r="E40" s="17">
        <v>15</v>
      </c>
      <c r="F40" s="6">
        <v>49.04</v>
      </c>
      <c r="G40" s="67">
        <f>IF(F40&lt;E$8,0,IF(F40&gt;H$8,"снят",F40-E$8))</f>
        <v>6.039999999999999</v>
      </c>
      <c r="H40" s="68">
        <f>IF(OR(E40="снят",G40="снят"),100,E40+G40)</f>
        <v>21.04</v>
      </c>
      <c r="I40" s="108">
        <v>5</v>
      </c>
      <c r="J40" s="3">
        <v>40.75</v>
      </c>
      <c r="K40" s="67">
        <f>IF(J40&lt;I$8,0,IF(J40&gt;L$8,"снят",J40-I$8))</f>
        <v>5.75</v>
      </c>
      <c r="L40" s="68">
        <f>IF(OR(I40="снят",K40="снят"),100,I40+K40)</f>
        <v>10.75</v>
      </c>
      <c r="M40" s="81"/>
      <c r="N40" s="82"/>
      <c r="O40" s="123"/>
      <c r="P40" s="25" t="s">
        <v>168</v>
      </c>
    </row>
    <row r="41" spans="1:16" ht="12.75" outlineLevel="1">
      <c r="A41" s="80">
        <v>136</v>
      </c>
      <c r="B41" s="59" t="s">
        <v>281</v>
      </c>
      <c r="C41" s="60" t="s">
        <v>282</v>
      </c>
      <c r="D41" s="61" t="s">
        <v>283</v>
      </c>
      <c r="E41" s="8" t="s">
        <v>367</v>
      </c>
      <c r="F41" s="6"/>
      <c r="G41" s="67">
        <f>IF(F41&lt;E$8,0,IF(F41&gt;H$8,"снят",F41-E$8))</f>
        <v>0</v>
      </c>
      <c r="H41" s="68">
        <f>IF(OR(E41="снят",G41="снят"),100,E41+G41)</f>
        <v>100</v>
      </c>
      <c r="I41" s="108">
        <v>0</v>
      </c>
      <c r="J41" s="3">
        <v>35.4</v>
      </c>
      <c r="K41" s="67">
        <f>IF(J41&lt;I$8,0,IF(J41&gt;L$8,"снят",J41-I$8))</f>
        <v>0.3999999999999986</v>
      </c>
      <c r="L41" s="68">
        <f>IF(OR(I41="снят",K41="снят"),100,I41+K41)</f>
        <v>0.3999999999999986</v>
      </c>
      <c r="M41" s="84"/>
      <c r="N41" s="85"/>
      <c r="O41" s="123"/>
      <c r="P41" s="25" t="s">
        <v>168</v>
      </c>
    </row>
    <row r="42" spans="1:16" ht="12.75" outlineLevel="1">
      <c r="A42" s="80">
        <v>102</v>
      </c>
      <c r="B42" s="59" t="s">
        <v>284</v>
      </c>
      <c r="C42" s="60" t="s">
        <v>26</v>
      </c>
      <c r="D42" s="61" t="s">
        <v>285</v>
      </c>
      <c r="E42" s="17">
        <v>10</v>
      </c>
      <c r="F42" s="6">
        <v>63.91</v>
      </c>
      <c r="G42" s="67">
        <f>IF(F42&lt;E$8,0,IF(F42&gt;H$8,"снят",F42-E$8))</f>
        <v>20.909999999999997</v>
      </c>
      <c r="H42" s="68">
        <f>IF(OR(E42="снят",G42="снят"),100,E42+G42)</f>
        <v>30.909999999999997</v>
      </c>
      <c r="I42" s="108">
        <v>0</v>
      </c>
      <c r="J42" s="3">
        <v>57.81</v>
      </c>
      <c r="K42" s="67">
        <f>IF(J42&lt;I$8,0,IF(J42&gt;L$8,"снят",J42-I$8))</f>
        <v>22.810000000000002</v>
      </c>
      <c r="L42" s="68">
        <f>IF(OR(I42="снят",K42="снят"),100,I42+K42)</f>
        <v>22.810000000000002</v>
      </c>
      <c r="M42" s="84"/>
      <c r="N42" s="85"/>
      <c r="O42" s="123"/>
      <c r="P42" s="25" t="s">
        <v>168</v>
      </c>
    </row>
    <row r="43" spans="1:16" s="88" customFormat="1" ht="12.75">
      <c r="A43" s="73">
        <v>8</v>
      </c>
      <c r="B43" s="74" t="s">
        <v>74</v>
      </c>
      <c r="C43" s="122"/>
      <c r="D43" s="76"/>
      <c r="E43" s="2"/>
      <c r="F43" s="11">
        <f>SUM(F44:F46)</f>
        <v>91.54</v>
      </c>
      <c r="G43" s="77"/>
      <c r="H43" s="76">
        <f>SUM(H44:H46)</f>
        <v>115.54</v>
      </c>
      <c r="I43" s="2"/>
      <c r="J43" s="11">
        <f>SUM(J44:J46)</f>
        <v>67.47</v>
      </c>
      <c r="K43" s="77"/>
      <c r="L43" s="76">
        <f>SUM(L44:L46)</f>
        <v>101.44</v>
      </c>
      <c r="M43" s="78">
        <f>L43+H43</f>
        <v>216.98000000000002</v>
      </c>
      <c r="N43" s="75">
        <f>J43+F43</f>
        <v>159.01</v>
      </c>
      <c r="O43" s="79">
        <v>9</v>
      </c>
      <c r="P43" s="25"/>
    </row>
    <row r="44" spans="1:15" ht="12.75" outlineLevel="1">
      <c r="A44" s="80">
        <v>110</v>
      </c>
      <c r="B44" s="59" t="s">
        <v>75</v>
      </c>
      <c r="C44" s="60" t="s">
        <v>27</v>
      </c>
      <c r="D44" s="90" t="s">
        <v>116</v>
      </c>
      <c r="E44" s="17">
        <v>5</v>
      </c>
      <c r="F44" s="6">
        <v>47.77</v>
      </c>
      <c r="G44" s="67">
        <f>IF(F44&lt;E$8,0,IF(F44&gt;H$8,"снят",F44-E$8))</f>
        <v>4.770000000000003</v>
      </c>
      <c r="H44" s="68">
        <f>IF(OR(E44="снят",G44="снят"),100,E44+G44)</f>
        <v>9.770000000000003</v>
      </c>
      <c r="I44" s="108">
        <v>0</v>
      </c>
      <c r="J44" s="3">
        <v>31.03</v>
      </c>
      <c r="K44" s="67">
        <f>IF(J44&lt;I$8,0,IF(J44&gt;L$8,"снят",J44-I$8))</f>
        <v>0</v>
      </c>
      <c r="L44" s="68">
        <f>IF(OR(I44="снят",K44="снят"),100,I44+K44)</f>
        <v>0</v>
      </c>
      <c r="M44" s="81"/>
      <c r="N44" s="82"/>
      <c r="O44" s="123"/>
    </row>
    <row r="45" spans="1:15" ht="12.75" outlineLevel="1">
      <c r="A45" s="80">
        <v>123</v>
      </c>
      <c r="B45" s="59" t="s">
        <v>112</v>
      </c>
      <c r="C45" s="132" t="s">
        <v>27</v>
      </c>
      <c r="D45" s="61" t="s">
        <v>118</v>
      </c>
      <c r="E45" s="17">
        <v>5</v>
      </c>
      <c r="F45" s="6">
        <v>43.77</v>
      </c>
      <c r="G45" s="67">
        <f>IF(F45&lt;E$8,0,IF(F45&gt;H$8,"снят",F45-E$8))</f>
        <v>0.7700000000000031</v>
      </c>
      <c r="H45" s="68">
        <f>IF(OR(E45="снят",G45="снят"),100,E45+G45)</f>
        <v>5.770000000000003</v>
      </c>
      <c r="I45" s="108" t="s">
        <v>367</v>
      </c>
      <c r="J45" s="3"/>
      <c r="K45" s="67">
        <f>IF(J45&lt;I$8,0,IF(J45&gt;L$8,"снят",J45-I$8))</f>
        <v>0</v>
      </c>
      <c r="L45" s="68">
        <f>IF(OR(I45="снят",K45="снят"),100,I45+K45)</f>
        <v>100</v>
      </c>
      <c r="M45" s="84"/>
      <c r="N45" s="85"/>
      <c r="O45" s="123"/>
    </row>
    <row r="46" spans="1:15" ht="12.75" outlineLevel="1">
      <c r="A46" s="80">
        <v>133</v>
      </c>
      <c r="B46" s="59" t="s">
        <v>117</v>
      </c>
      <c r="C46" s="60" t="s">
        <v>27</v>
      </c>
      <c r="D46" s="61" t="s">
        <v>119</v>
      </c>
      <c r="E46" s="17" t="s">
        <v>367</v>
      </c>
      <c r="F46" s="6"/>
      <c r="G46" s="67">
        <f>IF(F46&lt;E$8,0,IF(F46&gt;H$8,"снят",F46-E$8))</f>
        <v>0</v>
      </c>
      <c r="H46" s="68">
        <f>IF(OR(E46="снят",G46="снят"),100,E46+G46)</f>
        <v>100</v>
      </c>
      <c r="I46" s="108">
        <v>0</v>
      </c>
      <c r="J46" s="3">
        <v>36.44</v>
      </c>
      <c r="K46" s="67">
        <f>IF(J46&lt;I$8,0,IF(J46&gt;L$8,"снят",J46-I$8))</f>
        <v>1.4399999999999977</v>
      </c>
      <c r="L46" s="68">
        <f>IF(OR(I46="снят",K46="снят"),100,I46+K46)</f>
        <v>1.4399999999999977</v>
      </c>
      <c r="M46" s="84"/>
      <c r="N46" s="85"/>
      <c r="O46" s="123"/>
    </row>
    <row r="47" spans="1:15" s="88" customFormat="1" ht="12.75">
      <c r="A47" s="73">
        <v>4</v>
      </c>
      <c r="B47" s="74" t="s">
        <v>355</v>
      </c>
      <c r="C47" s="122"/>
      <c r="D47" s="76"/>
      <c r="E47" s="2"/>
      <c r="F47" s="11">
        <f>SUM(F48:F50)</f>
        <v>76.46000000000001</v>
      </c>
      <c r="G47" s="77"/>
      <c r="H47" s="76">
        <f>SUM(H48:H50)</f>
        <v>120</v>
      </c>
      <c r="I47" s="2"/>
      <c r="J47" s="11">
        <f>SUM(J48:J50)</f>
        <v>64.6</v>
      </c>
      <c r="K47" s="77"/>
      <c r="L47" s="76">
        <f>SUM(L48:L50)</f>
        <v>111.6</v>
      </c>
      <c r="M47" s="78">
        <f>L47+H47</f>
        <v>231.6</v>
      </c>
      <c r="N47" s="75">
        <f>J47+F47</f>
        <v>141.06</v>
      </c>
      <c r="O47" s="79">
        <v>10</v>
      </c>
    </row>
    <row r="48" spans="1:15" ht="12.75" outlineLevel="1">
      <c r="A48" s="80">
        <v>105</v>
      </c>
      <c r="B48" s="59" t="s">
        <v>225</v>
      </c>
      <c r="C48" s="92" t="s">
        <v>223</v>
      </c>
      <c r="D48" s="90" t="s">
        <v>226</v>
      </c>
      <c r="E48" s="17">
        <v>15</v>
      </c>
      <c r="F48" s="6">
        <v>40.18</v>
      </c>
      <c r="G48" s="67">
        <f>IF(F48&lt;E$8,0,IF(F48&gt;H$8,"снят",F48-E$8))</f>
        <v>0</v>
      </c>
      <c r="H48" s="68">
        <f>IF(OR(E48="снят",G48="снят"),100,E48+G48)</f>
        <v>15</v>
      </c>
      <c r="I48" s="108">
        <v>10</v>
      </c>
      <c r="J48" s="3">
        <v>36.6</v>
      </c>
      <c r="K48" s="67">
        <f>IF(J48&lt;I$8,0,IF(J48&gt;L$8,"снят",J48-I$8))</f>
        <v>1.6000000000000014</v>
      </c>
      <c r="L48" s="68">
        <f>IF(OR(I48="снят",K48="снят"),100,I48+K48)</f>
        <v>11.600000000000001</v>
      </c>
      <c r="M48" s="81"/>
      <c r="N48" s="82"/>
      <c r="O48" s="123"/>
    </row>
    <row r="49" spans="1:16" ht="12.75" outlineLevel="1">
      <c r="A49" s="80">
        <v>103</v>
      </c>
      <c r="B49" s="59" t="s">
        <v>184</v>
      </c>
      <c r="C49" s="92" t="s">
        <v>27</v>
      </c>
      <c r="D49" s="61" t="s">
        <v>185</v>
      </c>
      <c r="E49" s="17" t="s">
        <v>367</v>
      </c>
      <c r="F49" s="6"/>
      <c r="G49" s="67">
        <f>IF(F49&lt;E$8,0,IF(F49&gt;H$8,"снят",F49-E$8))</f>
        <v>0</v>
      </c>
      <c r="H49" s="68">
        <f>IF(OR(E49="снят",G49="снят"),100,E49+G49)</f>
        <v>100</v>
      </c>
      <c r="I49" s="108">
        <v>0</v>
      </c>
      <c r="J49" s="3">
        <v>28</v>
      </c>
      <c r="K49" s="67">
        <f>IF(J49&lt;I$8,0,IF(J49&gt;L$8,"снят",J49-I$8))</f>
        <v>0</v>
      </c>
      <c r="L49" s="68">
        <f>IF(OR(I49="снят",K49="снят"),100,I49+K49)</f>
        <v>0</v>
      </c>
      <c r="M49" s="84"/>
      <c r="N49" s="85"/>
      <c r="O49" s="123"/>
      <c r="P49" s="25" t="s">
        <v>168</v>
      </c>
    </row>
    <row r="50" spans="1:15" ht="12.75" outlineLevel="1">
      <c r="A50" s="80">
        <v>137</v>
      </c>
      <c r="B50" s="59" t="s">
        <v>227</v>
      </c>
      <c r="C50" s="60" t="s">
        <v>223</v>
      </c>
      <c r="D50" s="61" t="s">
        <v>228</v>
      </c>
      <c r="E50" s="17">
        <v>5</v>
      </c>
      <c r="F50" s="6">
        <v>36.28</v>
      </c>
      <c r="G50" s="67">
        <f>IF(F50&lt;E$8,0,IF(F50&gt;H$8,"снят",F50-E$8))</f>
        <v>0</v>
      </c>
      <c r="H50" s="68">
        <f>IF(OR(E50="снят",G50="снят"),100,E50+G50)</f>
        <v>5</v>
      </c>
      <c r="I50" s="108" t="s">
        <v>367</v>
      </c>
      <c r="J50" s="3"/>
      <c r="K50" s="67">
        <f>IF(J50&lt;I$8,0,IF(J50&gt;L$8,"снят",J50-I$8))</f>
        <v>0</v>
      </c>
      <c r="L50" s="68">
        <f>IF(OR(I50="снят",K50="снят"),100,I50+K50)</f>
        <v>100</v>
      </c>
      <c r="M50" s="84"/>
      <c r="N50" s="85"/>
      <c r="O50" s="123"/>
    </row>
    <row r="51" spans="1:16" s="88" customFormat="1" ht="12.75">
      <c r="A51" s="73">
        <v>6</v>
      </c>
      <c r="B51" s="126" t="s">
        <v>360</v>
      </c>
      <c r="C51" s="194"/>
      <c r="D51" s="76"/>
      <c r="E51" s="2"/>
      <c r="F51" s="11">
        <f>SUM(F52:F54)</f>
        <v>46.31</v>
      </c>
      <c r="G51" s="77"/>
      <c r="H51" s="76">
        <f>SUM(H52:H54)</f>
        <v>203.31</v>
      </c>
      <c r="I51" s="2"/>
      <c r="J51" s="11">
        <f>SUM(J52:J54)</f>
        <v>121.15</v>
      </c>
      <c r="K51" s="77"/>
      <c r="L51" s="76">
        <f>SUM(L52:L54)</f>
        <v>38.59</v>
      </c>
      <c r="M51" s="78">
        <f>L51+H51</f>
        <v>241.9</v>
      </c>
      <c r="N51" s="75">
        <f>J51+F51</f>
        <v>167.46</v>
      </c>
      <c r="O51" s="79">
        <v>11</v>
      </c>
      <c r="P51" s="25"/>
    </row>
    <row r="52" spans="1:15" ht="12.75" outlineLevel="1">
      <c r="A52" s="80">
        <v>138</v>
      </c>
      <c r="B52" s="93" t="s">
        <v>82</v>
      </c>
      <c r="C52" s="127" t="s">
        <v>102</v>
      </c>
      <c r="D52" s="71" t="s">
        <v>89</v>
      </c>
      <c r="E52" s="17" t="s">
        <v>367</v>
      </c>
      <c r="F52" s="6"/>
      <c r="G52" s="67">
        <f>IF(F52&lt;E$8,0,IF(F52&gt;H$8,"снят",F52-E$8))</f>
        <v>0</v>
      </c>
      <c r="H52" s="68">
        <f>IF(OR(E52="снят",G52="снят"),100,E52+G52)</f>
        <v>100</v>
      </c>
      <c r="I52" s="108">
        <v>5</v>
      </c>
      <c r="J52" s="3">
        <v>32.56</v>
      </c>
      <c r="K52" s="67">
        <f>IF(J52&lt;I$8,0,IF(J52&gt;L$8,"снят",J52-I$8))</f>
        <v>0</v>
      </c>
      <c r="L52" s="68">
        <f>IF(OR(I52="снят",K52="снят"),100,I52+K52)</f>
        <v>5</v>
      </c>
      <c r="M52" s="81"/>
      <c r="N52" s="82"/>
      <c r="O52" s="123"/>
    </row>
    <row r="53" spans="1:15" ht="12.75" outlineLevel="1">
      <c r="A53" s="80">
        <v>141</v>
      </c>
      <c r="B53" s="69" t="s">
        <v>329</v>
      </c>
      <c r="C53" s="70" t="s">
        <v>334</v>
      </c>
      <c r="D53" s="71" t="s">
        <v>330</v>
      </c>
      <c r="E53" s="17" t="s">
        <v>367</v>
      </c>
      <c r="F53" s="6"/>
      <c r="G53" s="67">
        <f>IF(F53&lt;E$8,0,IF(F53&gt;H$8,"снят",F53-E$8))</f>
        <v>0</v>
      </c>
      <c r="H53" s="68">
        <f>IF(OR(E53="снят",G53="снят"),100,E53+G53)</f>
        <v>100</v>
      </c>
      <c r="I53" s="108">
        <v>5</v>
      </c>
      <c r="J53" s="3">
        <v>42</v>
      </c>
      <c r="K53" s="67">
        <f>IF(J53&lt;I$8,0,IF(J53&gt;L$8,"снят",J53-I$8))</f>
        <v>7</v>
      </c>
      <c r="L53" s="68">
        <f>IF(OR(I53="снят",K53="снят"),100,I53+K53)</f>
        <v>12</v>
      </c>
      <c r="M53" s="84"/>
      <c r="N53" s="85"/>
      <c r="O53" s="123"/>
    </row>
    <row r="54" spans="1:15" ht="12.75" outlineLevel="1">
      <c r="A54" s="80">
        <v>142</v>
      </c>
      <c r="B54" s="69" t="s">
        <v>296</v>
      </c>
      <c r="C54" s="60" t="s">
        <v>27</v>
      </c>
      <c r="D54" s="100" t="s">
        <v>324</v>
      </c>
      <c r="E54" s="17">
        <v>0</v>
      </c>
      <c r="F54" s="6">
        <v>46.31</v>
      </c>
      <c r="G54" s="67">
        <f>IF(F54&lt;E$8,0,IF(F54&gt;H$8,"снят",F54-E$8))</f>
        <v>3.3100000000000023</v>
      </c>
      <c r="H54" s="68">
        <f>IF(OR(E54="снят",G54="снят"),100,E54+G54)</f>
        <v>3.3100000000000023</v>
      </c>
      <c r="I54" s="108">
        <v>10</v>
      </c>
      <c r="J54" s="3">
        <v>46.59</v>
      </c>
      <c r="K54" s="67">
        <f>IF(J54&lt;I$8,0,IF(J54&gt;L$8,"снят",J54-I$8))</f>
        <v>11.590000000000003</v>
      </c>
      <c r="L54" s="68">
        <f>IF(OR(I54="снят",K54="снят"),100,I54+K54)</f>
        <v>21.590000000000003</v>
      </c>
      <c r="M54" s="84"/>
      <c r="N54" s="85"/>
      <c r="O54" s="123"/>
    </row>
    <row r="55" spans="1:15" s="88" customFormat="1" ht="12.75">
      <c r="A55" s="73">
        <v>12</v>
      </c>
      <c r="B55" s="74" t="s">
        <v>229</v>
      </c>
      <c r="C55" s="122"/>
      <c r="D55" s="76"/>
      <c r="E55" s="2"/>
      <c r="F55" s="11">
        <f>SUM(F56:F58)</f>
        <v>89.53999999999999</v>
      </c>
      <c r="G55" s="77"/>
      <c r="H55" s="76">
        <f>SUM(H56:H58)</f>
        <v>106.47</v>
      </c>
      <c r="I55" s="2"/>
      <c r="J55" s="11">
        <f>SUM(J56:J58)</f>
        <v>41.31</v>
      </c>
      <c r="K55" s="77"/>
      <c r="L55" s="76">
        <f>SUM(L56:L58)</f>
        <v>206.31</v>
      </c>
      <c r="M55" s="78">
        <f>L55+H55</f>
        <v>312.78</v>
      </c>
      <c r="N55" s="75">
        <f>J55+F55</f>
        <v>130.85</v>
      </c>
      <c r="O55" s="79">
        <v>12</v>
      </c>
    </row>
    <row r="56" spans="1:15" ht="12.75" outlineLevel="1">
      <c r="A56" s="80">
        <v>146</v>
      </c>
      <c r="B56" s="59" t="s">
        <v>201</v>
      </c>
      <c r="C56" s="60" t="s">
        <v>26</v>
      </c>
      <c r="D56" s="90" t="s">
        <v>230</v>
      </c>
      <c r="E56" s="17">
        <v>0</v>
      </c>
      <c r="F56" s="6">
        <v>49.47</v>
      </c>
      <c r="G56" s="67">
        <f>IF(F56&lt;E$8,0,IF(F56&gt;H$8,"снят",F56-E$8))</f>
        <v>6.469999999999999</v>
      </c>
      <c r="H56" s="68">
        <f>IF(OR(E56="снят",G56="снят"),100,E56+G56)</f>
        <v>6.469999999999999</v>
      </c>
      <c r="I56" s="108">
        <v>0</v>
      </c>
      <c r="J56" s="3">
        <v>41.31</v>
      </c>
      <c r="K56" s="67">
        <f>IF(J56&lt;I$8,0,IF(J56&gt;L$8,"снят",J56-I$8))</f>
        <v>6.310000000000002</v>
      </c>
      <c r="L56" s="68">
        <f>IF(OR(I56="снят",K56="снят"),100,I56+K56)</f>
        <v>6.310000000000002</v>
      </c>
      <c r="M56" s="81"/>
      <c r="N56" s="82"/>
      <c r="O56" s="123"/>
    </row>
    <row r="57" spans="1:15" ht="12.75" outlineLevel="1">
      <c r="A57" s="80">
        <v>124</v>
      </c>
      <c r="B57" s="59" t="s">
        <v>231</v>
      </c>
      <c r="C57" s="60" t="s">
        <v>232</v>
      </c>
      <c r="D57" s="61" t="s">
        <v>233</v>
      </c>
      <c r="E57" s="17" t="s">
        <v>367</v>
      </c>
      <c r="F57" s="6"/>
      <c r="G57" s="67">
        <f>IF(F57&lt;E$8,0,IF(F57&gt;H$8,"снят",F57-E$8))</f>
        <v>0</v>
      </c>
      <c r="H57" s="68">
        <f>IF(OR(E57="снят",G57="снят"),100,E57+G57)</f>
        <v>100</v>
      </c>
      <c r="I57" s="108" t="s">
        <v>367</v>
      </c>
      <c r="J57" s="3"/>
      <c r="K57" s="67">
        <f>IF(J57&lt;I$8,0,IF(J57&gt;L$8,"снят",J57-I$8))</f>
        <v>0</v>
      </c>
      <c r="L57" s="68">
        <f>IF(OR(I57="снят",K57="снят"),100,I57+K57)</f>
        <v>100</v>
      </c>
      <c r="M57" s="84"/>
      <c r="N57" s="85"/>
      <c r="O57" s="123"/>
    </row>
    <row r="58" spans="1:15" ht="12.75" outlineLevel="1">
      <c r="A58" s="80">
        <v>119</v>
      </c>
      <c r="B58" s="59" t="s">
        <v>176</v>
      </c>
      <c r="C58" s="60" t="s">
        <v>221</v>
      </c>
      <c r="D58" s="61" t="s">
        <v>234</v>
      </c>
      <c r="E58" s="17">
        <v>0</v>
      </c>
      <c r="F58" s="6">
        <v>40.07</v>
      </c>
      <c r="G58" s="67">
        <f>IF(F58&lt;E$8,0,IF(F58&gt;H$8,"снят",F58-E$8))</f>
        <v>0</v>
      </c>
      <c r="H58" s="68">
        <f>IF(OR(E58="снят",G58="снят"),100,E58+G58)</f>
        <v>0</v>
      </c>
      <c r="I58" s="108" t="s">
        <v>367</v>
      </c>
      <c r="J58" s="3"/>
      <c r="K58" s="67">
        <f>IF(J58&lt;I$8,0,IF(J58&gt;L$8,"снят",J58-I$8))</f>
        <v>0</v>
      </c>
      <c r="L58" s="68">
        <f>IF(OR(I58="снят",K58="снят"),100,I58+K58)</f>
        <v>100</v>
      </c>
      <c r="M58" s="84"/>
      <c r="N58" s="85"/>
      <c r="O58" s="123"/>
    </row>
    <row r="59" spans="1:15" s="88" customFormat="1" ht="12.75">
      <c r="A59" s="73">
        <v>13</v>
      </c>
      <c r="B59" s="74" t="s">
        <v>263</v>
      </c>
      <c r="C59" s="122"/>
      <c r="D59" s="76"/>
      <c r="E59" s="2"/>
      <c r="F59" s="11">
        <f>SUM(F60:F62)</f>
        <v>0</v>
      </c>
      <c r="G59" s="77"/>
      <c r="H59" s="76">
        <f>SUM(H60:H62)</f>
        <v>300</v>
      </c>
      <c r="I59" s="2"/>
      <c r="J59" s="11">
        <f>SUM(J60:J62)</f>
        <v>102.68</v>
      </c>
      <c r="K59" s="77"/>
      <c r="L59" s="76">
        <f>SUM(L60:L62)</f>
        <v>19.29</v>
      </c>
      <c r="M59" s="78">
        <f>L59+H59</f>
        <v>319.29</v>
      </c>
      <c r="N59" s="75">
        <f>J59+F59</f>
        <v>102.68</v>
      </c>
      <c r="O59" s="79">
        <v>13</v>
      </c>
    </row>
    <row r="60" spans="1:15" ht="12.75" outlineLevel="1">
      <c r="A60" s="80">
        <v>130</v>
      </c>
      <c r="B60" s="59" t="s">
        <v>253</v>
      </c>
      <c r="C60" s="60" t="s">
        <v>27</v>
      </c>
      <c r="D60" s="90" t="s">
        <v>266</v>
      </c>
      <c r="E60" s="17" t="s">
        <v>367</v>
      </c>
      <c r="F60" s="6"/>
      <c r="G60" s="67">
        <f>IF(F60&lt;E$8,0,IF(F60&gt;H$8,"снят",F60-E$8))</f>
        <v>0</v>
      </c>
      <c r="H60" s="68">
        <f>IF(OR(E60="снят",G60="снят"),100,E60+G60)</f>
        <v>100</v>
      </c>
      <c r="I60" s="108">
        <v>5</v>
      </c>
      <c r="J60" s="3">
        <v>33.27</v>
      </c>
      <c r="K60" s="67">
        <f>IF(J60&lt;I$8,0,IF(J60&gt;L$8,"снят",J60-I$8))</f>
        <v>0</v>
      </c>
      <c r="L60" s="68">
        <f>IF(OR(I60="снят",K60="снят"),100,I60+K60)</f>
        <v>5</v>
      </c>
      <c r="M60" s="81"/>
      <c r="N60" s="82"/>
      <c r="O60" s="123"/>
    </row>
    <row r="61" spans="1:15" ht="12.75" outlineLevel="1">
      <c r="A61" s="80">
        <v>115</v>
      </c>
      <c r="B61" s="59" t="s">
        <v>257</v>
      </c>
      <c r="C61" s="60" t="s">
        <v>38</v>
      </c>
      <c r="D61" s="61" t="s">
        <v>265</v>
      </c>
      <c r="E61" s="17" t="s">
        <v>367</v>
      </c>
      <c r="F61" s="6"/>
      <c r="G61" s="67">
        <f>IF(F61&lt;E$8,0,IF(F61&gt;H$8,"снят",F61-E$8))</f>
        <v>0</v>
      </c>
      <c r="H61" s="68">
        <f>IF(OR(E61="снят",G61="снят"),100,E61+G61)</f>
        <v>100</v>
      </c>
      <c r="I61" s="108">
        <v>10</v>
      </c>
      <c r="J61" s="3">
        <v>39.29</v>
      </c>
      <c r="K61" s="67">
        <f>IF(J61&lt;I$8,0,IF(J61&gt;L$8,"снят",J61-I$8))</f>
        <v>4.289999999999999</v>
      </c>
      <c r="L61" s="68">
        <f>IF(OR(I61="снят",K61="снят"),100,I61+K61)</f>
        <v>14.29</v>
      </c>
      <c r="M61" s="84"/>
      <c r="N61" s="85"/>
      <c r="O61" s="123"/>
    </row>
    <row r="62" spans="1:15" ht="12.75" outlineLevel="1">
      <c r="A62" s="80">
        <v>106</v>
      </c>
      <c r="B62" s="59" t="s">
        <v>264</v>
      </c>
      <c r="C62" s="60" t="s">
        <v>38</v>
      </c>
      <c r="D62" s="104" t="s">
        <v>267</v>
      </c>
      <c r="E62" s="17" t="s">
        <v>367</v>
      </c>
      <c r="F62" s="6"/>
      <c r="G62" s="67">
        <f>IF(F62&lt;E$8,0,IF(F62&gt;H$8,"снят",F62-E$8))</f>
        <v>0</v>
      </c>
      <c r="H62" s="68">
        <f>IF(OR(E62="снят",G62="снят"),100,E62+G62)</f>
        <v>100</v>
      </c>
      <c r="I62" s="108">
        <v>0</v>
      </c>
      <c r="J62" s="3">
        <v>30.12</v>
      </c>
      <c r="K62" s="67">
        <f>IF(J62&lt;I$8,0,IF(J62&gt;L$8,"снят",J62-I$8))</f>
        <v>0</v>
      </c>
      <c r="L62" s="68">
        <f>IF(OR(I62="снят",K62="снят"),100,I62+K62)</f>
        <v>0</v>
      </c>
      <c r="M62" s="84"/>
      <c r="N62" s="85"/>
      <c r="O62" s="123"/>
    </row>
    <row r="63" spans="1:16" ht="12.75">
      <c r="A63" s="73">
        <v>1</v>
      </c>
      <c r="B63" s="74" t="s">
        <v>114</v>
      </c>
      <c r="C63" s="122"/>
      <c r="D63" s="76"/>
      <c r="E63" s="2"/>
      <c r="F63" s="11">
        <f>SUM(F64:F66)</f>
        <v>61.26</v>
      </c>
      <c r="G63" s="77"/>
      <c r="H63" s="76">
        <f>SUM(H64:H66)</f>
        <v>223.26</v>
      </c>
      <c r="I63" s="2"/>
      <c r="J63" s="11">
        <f>SUM(J64:J66)</f>
        <v>76.59</v>
      </c>
      <c r="K63" s="77"/>
      <c r="L63" s="76">
        <f>SUM(L64:L66)</f>
        <v>110.87</v>
      </c>
      <c r="M63" s="78">
        <f>L63+H63</f>
        <v>334.13</v>
      </c>
      <c r="N63" s="75">
        <f>J63+F63</f>
        <v>137.85</v>
      </c>
      <c r="O63" s="79">
        <v>14</v>
      </c>
      <c r="P63" s="88"/>
    </row>
    <row r="64" spans="1:15" ht="12.75" outlineLevel="1">
      <c r="A64" s="80">
        <v>125</v>
      </c>
      <c r="B64" s="59" t="s">
        <v>75</v>
      </c>
      <c r="C64" s="60" t="s">
        <v>27</v>
      </c>
      <c r="D64" s="90" t="s">
        <v>120</v>
      </c>
      <c r="E64" s="17" t="s">
        <v>367</v>
      </c>
      <c r="F64" s="6"/>
      <c r="G64" s="67">
        <f>IF(F64&lt;E$8,0,IF(F64&gt;H$8,"снят",F64-E$8))</f>
        <v>0</v>
      </c>
      <c r="H64" s="68">
        <f>IF(OR(E64="снят",G64="снят"),100,E64+G64)</f>
        <v>100</v>
      </c>
      <c r="I64" s="108">
        <v>0</v>
      </c>
      <c r="J64" s="3">
        <v>30.72</v>
      </c>
      <c r="K64" s="67">
        <f>IF(J64&lt;I$8,0,IF(J64&gt;L$8,"снят",J64-I$8))</f>
        <v>0</v>
      </c>
      <c r="L64" s="68">
        <f>IF(OR(I64="снят",K64="снят"),100,I64+K64)</f>
        <v>0</v>
      </c>
      <c r="M64" s="81"/>
      <c r="N64" s="82"/>
      <c r="O64" s="123"/>
    </row>
    <row r="65" spans="1:15" ht="12.75" outlineLevel="1">
      <c r="A65" s="80">
        <v>112</v>
      </c>
      <c r="B65" s="59" t="s">
        <v>121</v>
      </c>
      <c r="C65" s="60" t="s">
        <v>27</v>
      </c>
      <c r="D65" s="180" t="s">
        <v>122</v>
      </c>
      <c r="E65" s="17" t="s">
        <v>367</v>
      </c>
      <c r="F65" s="6"/>
      <c r="G65" s="67">
        <f>IF(F65&lt;E$8,0,IF(F65&gt;H$8,"снят",F65-E$8))</f>
        <v>0</v>
      </c>
      <c r="H65" s="68">
        <f>IF(OR(E65="снят",G65="снят"),100,E65+G65)</f>
        <v>100</v>
      </c>
      <c r="I65" s="108" t="s">
        <v>367</v>
      </c>
      <c r="J65" s="3"/>
      <c r="K65" s="67">
        <f>IF(J65&lt;I$8,0,IF(J65&gt;L$8,"снят",J65-I$8))</f>
        <v>0</v>
      </c>
      <c r="L65" s="68">
        <f>IF(OR(I65="снят",K65="снят"),100,I65+K65)</f>
        <v>100</v>
      </c>
      <c r="M65" s="84"/>
      <c r="N65" s="85"/>
      <c r="O65" s="123"/>
    </row>
    <row r="66" spans="1:15" ht="12.75" outlineLevel="1">
      <c r="A66" s="80">
        <v>114</v>
      </c>
      <c r="B66" s="59" t="s">
        <v>77</v>
      </c>
      <c r="C66" s="60" t="s">
        <v>26</v>
      </c>
      <c r="D66" s="90" t="s">
        <v>123</v>
      </c>
      <c r="E66" s="17">
        <v>5</v>
      </c>
      <c r="F66" s="6">
        <v>61.26</v>
      </c>
      <c r="G66" s="67">
        <f>IF(F66&lt;E$8,0,IF(F66&gt;H$8,"снят",F66-E$8))</f>
        <v>18.259999999999998</v>
      </c>
      <c r="H66" s="68">
        <f>IF(OR(E66="снят",G66="снят"),100,E66+G66)</f>
        <v>23.259999999999998</v>
      </c>
      <c r="I66" s="108">
        <v>0</v>
      </c>
      <c r="J66" s="3">
        <v>45.87</v>
      </c>
      <c r="K66" s="67">
        <f>IF(J66&lt;I$8,0,IF(J66&gt;L$8,"снят",J66-I$8))</f>
        <v>10.869999999999997</v>
      </c>
      <c r="L66" s="68">
        <f>IF(OR(I66="снят",K66="снят"),100,I66+K66)</f>
        <v>10.869999999999997</v>
      </c>
      <c r="M66" s="84"/>
      <c r="N66" s="85"/>
      <c r="O66" s="123"/>
    </row>
    <row r="67" spans="1:15" s="88" customFormat="1" ht="12.75">
      <c r="A67" s="73">
        <v>15</v>
      </c>
      <c r="B67" s="74" t="s">
        <v>333</v>
      </c>
      <c r="C67" s="122"/>
      <c r="D67" s="76"/>
      <c r="E67" s="2"/>
      <c r="F67" s="11">
        <f>SUM(F68:F70)</f>
        <v>43.93</v>
      </c>
      <c r="G67" s="77"/>
      <c r="H67" s="76">
        <f>SUM(H68:H70)</f>
        <v>215.93</v>
      </c>
      <c r="I67" s="2"/>
      <c r="J67" s="11">
        <f>SUM(J68:J70)</f>
        <v>0</v>
      </c>
      <c r="K67" s="77"/>
      <c r="L67" s="76">
        <f>SUM(L68:L70)</f>
        <v>300</v>
      </c>
      <c r="M67" s="78">
        <f>L67+H67</f>
        <v>515.9300000000001</v>
      </c>
      <c r="N67" s="75">
        <f>J67+F67</f>
        <v>43.93</v>
      </c>
      <c r="O67" s="79">
        <v>15</v>
      </c>
    </row>
    <row r="68" spans="1:15" ht="12.75" outlineLevel="1">
      <c r="A68" s="80">
        <v>109</v>
      </c>
      <c r="B68" s="59" t="s">
        <v>326</v>
      </c>
      <c r="C68" s="127" t="s">
        <v>102</v>
      </c>
      <c r="D68" s="61" t="s">
        <v>327</v>
      </c>
      <c r="E68" s="17">
        <v>15</v>
      </c>
      <c r="F68" s="6">
        <v>43.93</v>
      </c>
      <c r="G68" s="67">
        <f>IF(F68&lt;E$8,0,IF(F68&gt;H$8,"снят",F68-E$8))</f>
        <v>0.9299999999999997</v>
      </c>
      <c r="H68" s="68">
        <f>IF(OR(E68="снят",G68="снят"),100,E68+G68)</f>
        <v>15.93</v>
      </c>
      <c r="I68" s="108" t="s">
        <v>367</v>
      </c>
      <c r="J68" s="3"/>
      <c r="K68" s="67">
        <f>IF(J68&lt;I$8,0,IF(J68&gt;L$8,"снят",J68-I$8))</f>
        <v>0</v>
      </c>
      <c r="L68" s="68">
        <f>IF(OR(I68="снят",K68="снят"),100,I68+K68)</f>
        <v>100</v>
      </c>
      <c r="M68" s="81"/>
      <c r="N68" s="82"/>
      <c r="O68" s="123"/>
    </row>
    <row r="69" spans="1:15" ht="12.75" outlineLevel="1">
      <c r="A69" s="80">
        <v>147</v>
      </c>
      <c r="B69" s="69" t="s">
        <v>331</v>
      </c>
      <c r="C69" s="127" t="s">
        <v>102</v>
      </c>
      <c r="D69" s="71" t="s">
        <v>332</v>
      </c>
      <c r="E69" s="17" t="s">
        <v>367</v>
      </c>
      <c r="F69" s="6"/>
      <c r="G69" s="67">
        <f>IF(F69&lt;E$8,0,IF(F69&gt;H$8,"снят",F69-E$8))</f>
        <v>0</v>
      </c>
      <c r="H69" s="68">
        <f>IF(OR(E69="снят",G69="снят"),100,E69+G69)</f>
        <v>100</v>
      </c>
      <c r="I69" s="108" t="s">
        <v>367</v>
      </c>
      <c r="J69" s="3"/>
      <c r="K69" s="67">
        <f>IF(J69&lt;I$8,0,IF(J69&gt;L$8,"снят",J69-I$8))</f>
        <v>0</v>
      </c>
      <c r="L69" s="68">
        <f>IF(OR(I69="снят",K69="снят"),100,I69+K69)</f>
        <v>100</v>
      </c>
      <c r="M69" s="84"/>
      <c r="N69" s="85"/>
      <c r="O69" s="123"/>
    </row>
    <row r="70" spans="1:15" ht="12.75" outlineLevel="1">
      <c r="A70" s="80"/>
      <c r="B70" s="69"/>
      <c r="C70" s="70"/>
      <c r="D70" s="71"/>
      <c r="E70" s="17">
        <v>100</v>
      </c>
      <c r="F70" s="6"/>
      <c r="G70" s="67">
        <f>IF(F70&lt;E$8,0,IF(F70&gt;H$8,"снят",F70-E$8))</f>
        <v>0</v>
      </c>
      <c r="H70" s="68">
        <f>IF(OR(E70="снят",G70="снят"),100,E70+G70)</f>
        <v>100</v>
      </c>
      <c r="I70" s="108">
        <v>100</v>
      </c>
      <c r="J70" s="3"/>
      <c r="K70" s="67">
        <f>IF(J70&lt;I$8,0,IF(J70&gt;L$8,"снят",J70-I$8))</f>
        <v>0</v>
      </c>
      <c r="L70" s="68">
        <f>IF(OR(I70="снят",K70="снят"),100,I70+K70)</f>
        <v>100</v>
      </c>
      <c r="M70" s="84"/>
      <c r="N70" s="85"/>
      <c r="O70" s="123"/>
    </row>
    <row r="75" ht="12.75">
      <c r="B75" s="128"/>
    </row>
    <row r="76" ht="12.75">
      <c r="B76" s="128"/>
    </row>
  </sheetData>
  <sheetProtection selectLockedCells="1"/>
  <mergeCells count="2">
    <mergeCell ref="E4:H4"/>
    <mergeCell ref="I4:L4"/>
  </mergeCells>
  <printOptions horizontalCentered="1"/>
  <pageMargins left="0.5118110236220472" right="0.5118110236220472" top="0.31496062992125984" bottom="0.31496062992125984" header="0.15748031496062992" footer="0.15748031496062992"/>
  <pageSetup fitToHeight="1" fitToWidth="1" horizontalDpi="600" verticalDpi="600" orientation="portrait" paperSize="9" scale="63" r:id="rId1"/>
  <headerFooter alignWithMargins="0">
    <oddFooter>&amp;C&amp;P&amp;R&amp;"Arial Cyr,курсив" &amp;A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71"/>
  <sheetViews>
    <sheetView zoomScalePageLayoutView="0" workbookViewId="0" topLeftCell="A9">
      <selection activeCell="O72" sqref="O72"/>
    </sheetView>
  </sheetViews>
  <sheetFormatPr defaultColWidth="9.00390625" defaultRowHeight="12.75" outlineLevelRow="1"/>
  <cols>
    <col min="1" max="1" width="5.375" style="25" customWidth="1"/>
    <col min="2" max="2" width="23.00390625" style="24" customWidth="1"/>
    <col min="3" max="3" width="11.75390625" style="25" customWidth="1"/>
    <col min="4" max="4" width="24.625" style="25" customWidth="1"/>
    <col min="5" max="5" width="7.625" style="111" customWidth="1"/>
    <col min="6" max="6" width="6.625" style="111" customWidth="1"/>
    <col min="7" max="7" width="7.25390625" style="111" customWidth="1"/>
    <col min="8" max="8" width="9.125" style="111" customWidth="1"/>
    <col min="9" max="9" width="7.00390625" style="111" customWidth="1"/>
    <col min="10" max="10" width="6.875" style="111" customWidth="1"/>
    <col min="11" max="11" width="7.25390625" style="111" customWidth="1"/>
    <col min="12" max="12" width="8.00390625" style="111" customWidth="1"/>
    <col min="13" max="14" width="8.875" style="111" customWidth="1"/>
    <col min="15" max="15" width="3.375" style="111" customWidth="1"/>
    <col min="16" max="16" width="4.875" style="25" customWidth="1"/>
    <col min="17" max="16384" width="9.125" style="25" customWidth="1"/>
  </cols>
  <sheetData>
    <row r="1" spans="1:14" ht="20.25">
      <c r="A1" s="23" t="s">
        <v>0</v>
      </c>
      <c r="E1" s="26" t="s">
        <v>94</v>
      </c>
      <c r="F1" s="109"/>
      <c r="G1" s="28"/>
      <c r="H1" s="109"/>
      <c r="I1" s="26"/>
      <c r="J1" s="109"/>
      <c r="K1" s="28"/>
      <c r="L1" s="109"/>
      <c r="M1" s="110"/>
      <c r="N1" s="110"/>
    </row>
    <row r="3" spans="2:14" ht="18">
      <c r="B3" s="31" t="s">
        <v>14</v>
      </c>
      <c r="C3" s="32"/>
      <c r="D3" s="159" t="s">
        <v>363</v>
      </c>
      <c r="F3" s="111" t="s">
        <v>1</v>
      </c>
      <c r="H3" s="34" t="s">
        <v>23</v>
      </c>
      <c r="J3" s="110"/>
      <c r="K3" s="110"/>
      <c r="L3" s="35"/>
      <c r="M3" s="35"/>
      <c r="N3" s="35"/>
    </row>
    <row r="4" spans="5:12" ht="12.75">
      <c r="E4" s="199" t="s">
        <v>99</v>
      </c>
      <c r="F4" s="199"/>
      <c r="G4" s="199"/>
      <c r="H4" s="199"/>
      <c r="I4" s="199" t="s">
        <v>100</v>
      </c>
      <c r="J4" s="199"/>
      <c r="K4" s="199"/>
      <c r="L4" s="199"/>
    </row>
    <row r="5" spans="5:14" ht="12.75">
      <c r="E5" s="36" t="s">
        <v>97</v>
      </c>
      <c r="F5" s="30"/>
      <c r="G5" s="30"/>
      <c r="H5" s="37">
        <v>180</v>
      </c>
      <c r="I5" s="36" t="s">
        <v>98</v>
      </c>
      <c r="J5" s="30"/>
      <c r="K5" s="30"/>
      <c r="L5" s="37">
        <v>147</v>
      </c>
      <c r="M5" s="113"/>
      <c r="N5" s="113"/>
    </row>
    <row r="6" spans="2:12" ht="12.75">
      <c r="B6" s="39" t="s">
        <v>29</v>
      </c>
      <c r="C6" s="40">
        <v>15</v>
      </c>
      <c r="E6" s="30" t="s">
        <v>18</v>
      </c>
      <c r="F6" s="30"/>
      <c r="G6" s="41">
        <f>H5/E8</f>
        <v>4.186046511627907</v>
      </c>
      <c r="H6" s="30"/>
      <c r="I6" s="30" t="s">
        <v>18</v>
      </c>
      <c r="J6" s="30"/>
      <c r="K6" s="41">
        <f>L5/I8</f>
        <v>4.2</v>
      </c>
      <c r="L6" s="30"/>
    </row>
    <row r="7" spans="5:12" ht="13.5" thickBot="1">
      <c r="E7" s="30" t="s">
        <v>2</v>
      </c>
      <c r="F7" s="29"/>
      <c r="G7" s="30"/>
      <c r="H7" s="42" t="s">
        <v>3</v>
      </c>
      <c r="I7" s="30" t="s">
        <v>2</v>
      </c>
      <c r="J7" s="29"/>
      <c r="K7" s="30"/>
      <c r="L7" s="42" t="s">
        <v>3</v>
      </c>
    </row>
    <row r="8" spans="1:15" ht="21" thickBot="1">
      <c r="A8" s="43" t="s">
        <v>4</v>
      </c>
      <c r="B8" s="44"/>
      <c r="C8" s="45"/>
      <c r="D8" s="45"/>
      <c r="E8" s="47">
        <v>43</v>
      </c>
      <c r="F8" s="29"/>
      <c r="G8" s="48"/>
      <c r="H8" s="47">
        <v>65</v>
      </c>
      <c r="I8" s="47">
        <v>35</v>
      </c>
      <c r="J8" s="29"/>
      <c r="K8" s="48"/>
      <c r="L8" s="47">
        <v>63</v>
      </c>
      <c r="M8" s="113"/>
      <c r="N8" s="113"/>
      <c r="O8" s="110"/>
    </row>
    <row r="9" spans="1:15" s="57" customFormat="1" ht="39.75" customHeight="1" thickBot="1">
      <c r="A9" s="49" t="s">
        <v>5</v>
      </c>
      <c r="B9" s="50" t="s">
        <v>19</v>
      </c>
      <c r="C9" s="51" t="s">
        <v>6</v>
      </c>
      <c r="D9" s="52" t="s">
        <v>7</v>
      </c>
      <c r="E9" s="117" t="s">
        <v>8</v>
      </c>
      <c r="F9" s="118" t="s">
        <v>9</v>
      </c>
      <c r="G9" s="118" t="s">
        <v>10</v>
      </c>
      <c r="H9" s="119" t="s">
        <v>11</v>
      </c>
      <c r="I9" s="117" t="s">
        <v>8</v>
      </c>
      <c r="J9" s="118" t="s">
        <v>9</v>
      </c>
      <c r="K9" s="118" t="s">
        <v>10</v>
      </c>
      <c r="L9" s="119" t="s">
        <v>11</v>
      </c>
      <c r="M9" s="117" t="s">
        <v>12</v>
      </c>
      <c r="N9" s="120" t="s">
        <v>13</v>
      </c>
      <c r="O9" s="121" t="s">
        <v>16</v>
      </c>
    </row>
    <row r="10" spans="1:16" ht="12.75">
      <c r="A10" s="129">
        <v>204</v>
      </c>
      <c r="B10" s="59" t="s">
        <v>184</v>
      </c>
      <c r="C10" s="60" t="s">
        <v>186</v>
      </c>
      <c r="D10" s="61" t="s">
        <v>187</v>
      </c>
      <c r="E10" s="6">
        <v>5</v>
      </c>
      <c r="F10" s="6">
        <v>43.46</v>
      </c>
      <c r="G10" s="62">
        <f>IF(F10&lt;E$8,0,IF(F10&gt;H$8,"снят",F10-E$8))</f>
        <v>0.46000000000000085</v>
      </c>
      <c r="H10" s="63">
        <f>IF(OR(E10="снят",G10="снят"),100,E10+G10)</f>
        <v>5.460000000000001</v>
      </c>
      <c r="I10" s="20">
        <v>5</v>
      </c>
      <c r="J10" s="106">
        <v>39.72</v>
      </c>
      <c r="K10" s="62">
        <f>IF(J10&lt;I$8,0,IF(J10&gt;L$8,"снят",J10-I$8))</f>
        <v>4.719999999999999</v>
      </c>
      <c r="L10" s="63">
        <f>IF(OR(I10="снят",K10="снят"),100,I10+K10)</f>
        <v>9.719999999999999</v>
      </c>
      <c r="M10" s="84"/>
      <c r="N10" s="85"/>
      <c r="O10" s="123"/>
      <c r="P10" s="25" t="s">
        <v>168</v>
      </c>
    </row>
    <row r="11" spans="1:16" ht="12.75">
      <c r="A11" s="129">
        <v>212</v>
      </c>
      <c r="B11" s="59" t="s">
        <v>182</v>
      </c>
      <c r="C11" s="60" t="s">
        <v>28</v>
      </c>
      <c r="D11" s="130" t="s">
        <v>193</v>
      </c>
      <c r="E11" s="7">
        <v>15</v>
      </c>
      <c r="F11" s="6">
        <v>48.04</v>
      </c>
      <c r="G11" s="131">
        <f>IF(F11&lt;E$8,0,IF(F11&gt;H$8,"снят",F11-E$8))</f>
        <v>5.039999999999999</v>
      </c>
      <c r="H11" s="68">
        <f>IF(OR(E11="снят",G11="снят"),100,E11+G11)</f>
        <v>20.04</v>
      </c>
      <c r="I11" s="22" t="s">
        <v>367</v>
      </c>
      <c r="J11" s="106"/>
      <c r="K11" s="67">
        <f>IF(J11&lt;I$8,0,IF(J11&gt;L$8,"снят",J11-I$8))</f>
        <v>0</v>
      </c>
      <c r="L11" s="68">
        <f>IF(OR(I11="снят",K11="снят"),100,I11+K11)</f>
        <v>100</v>
      </c>
      <c r="M11" s="84"/>
      <c r="N11" s="85"/>
      <c r="O11" s="123"/>
      <c r="P11" s="25" t="s">
        <v>168</v>
      </c>
    </row>
    <row r="12" spans="1:15" s="88" customFormat="1" ht="12.75">
      <c r="A12" s="73">
        <v>5</v>
      </c>
      <c r="B12" s="74" t="s">
        <v>62</v>
      </c>
      <c r="C12" s="122"/>
      <c r="D12" s="76"/>
      <c r="E12" s="12"/>
      <c r="F12" s="11">
        <f>SUM(F13:F15)</f>
        <v>133.09</v>
      </c>
      <c r="G12" s="77"/>
      <c r="H12" s="76">
        <f>SUM(H13:H15)</f>
        <v>11.730000000000004</v>
      </c>
      <c r="I12" s="12"/>
      <c r="J12" s="11">
        <f>SUM(J13:J15)</f>
        <v>106.22</v>
      </c>
      <c r="K12" s="77"/>
      <c r="L12" s="76">
        <f>SUM(L13:L15)</f>
        <v>1.5600000000000023</v>
      </c>
      <c r="M12" s="78">
        <f>L12+H12</f>
        <v>13.290000000000006</v>
      </c>
      <c r="N12" s="75">
        <f>J12+F12</f>
        <v>239.31</v>
      </c>
      <c r="O12" s="79">
        <v>1</v>
      </c>
    </row>
    <row r="13" spans="1:15" ht="12.75" outlineLevel="1">
      <c r="A13" s="80">
        <v>225</v>
      </c>
      <c r="B13" s="89" t="s">
        <v>35</v>
      </c>
      <c r="C13" s="60" t="s">
        <v>27</v>
      </c>
      <c r="D13" s="61" t="s">
        <v>69</v>
      </c>
      <c r="E13" s="15">
        <v>0</v>
      </c>
      <c r="F13" s="6">
        <v>44.77</v>
      </c>
      <c r="G13" s="62">
        <f>IF(F13&lt;E$8,0,IF(F13&gt;H$8,"снят",F13-E$8))</f>
        <v>1.7700000000000031</v>
      </c>
      <c r="H13" s="68">
        <f>IF(OR(E13="снят",G13="снят"),100,E13+G13)</f>
        <v>1.7700000000000031</v>
      </c>
      <c r="I13" s="22">
        <v>0</v>
      </c>
      <c r="J13" s="107">
        <v>35.63</v>
      </c>
      <c r="K13" s="62">
        <f>IF(J13&lt;I$8,0,IF(J13&gt;L$8,"снят",J13-I$8))</f>
        <v>0.6300000000000026</v>
      </c>
      <c r="L13" s="68">
        <f>IF(OR(I13="снят",K13="снят"),100,I13+K13)</f>
        <v>0.6300000000000026</v>
      </c>
      <c r="M13" s="81"/>
      <c r="N13" s="82"/>
      <c r="O13" s="123"/>
    </row>
    <row r="14" spans="1:15" ht="12.75" outlineLevel="1">
      <c r="A14" s="80">
        <v>230</v>
      </c>
      <c r="B14" s="59" t="s">
        <v>31</v>
      </c>
      <c r="C14" s="60" t="s">
        <v>28</v>
      </c>
      <c r="D14" s="61" t="s">
        <v>64</v>
      </c>
      <c r="E14" s="16">
        <v>0</v>
      </c>
      <c r="F14" s="6">
        <v>40.36</v>
      </c>
      <c r="G14" s="62">
        <f>IF(F14&lt;E$8,0,IF(F14&gt;H$8,"снят",F14-E$8))</f>
        <v>0</v>
      </c>
      <c r="H14" s="68">
        <f>IF(OR(E14="снят",G14="снят"),100,E14+G14)</f>
        <v>0</v>
      </c>
      <c r="I14" s="22">
        <v>0</v>
      </c>
      <c r="J14" s="107">
        <v>34.66</v>
      </c>
      <c r="K14" s="62">
        <f>IF(J14&lt;I$8,0,IF(J14&gt;L$8,"снят",J14-I$8))</f>
        <v>0</v>
      </c>
      <c r="L14" s="68">
        <f>IF(OR(I14="снят",K14="снят"),100,I14+K14)</f>
        <v>0</v>
      </c>
      <c r="M14" s="84"/>
      <c r="N14" s="85"/>
      <c r="O14" s="123"/>
    </row>
    <row r="15" spans="1:15" ht="12.75" outlineLevel="1">
      <c r="A15" s="80">
        <v>247</v>
      </c>
      <c r="B15" s="160" t="s">
        <v>53</v>
      </c>
      <c r="C15" s="161" t="s">
        <v>27</v>
      </c>
      <c r="D15" s="162" t="s">
        <v>65</v>
      </c>
      <c r="E15" s="15">
        <v>5</v>
      </c>
      <c r="F15" s="6">
        <v>47.96</v>
      </c>
      <c r="G15" s="62">
        <f>IF(F15&lt;E$8,0,IF(F15&gt;H$8,"снят",F15-E$8))</f>
        <v>4.960000000000001</v>
      </c>
      <c r="H15" s="68">
        <f>IF(OR(E15="снят",G15="снят"),100,E15+G15)</f>
        <v>9.96</v>
      </c>
      <c r="I15" s="22">
        <v>0</v>
      </c>
      <c r="J15" s="107">
        <v>35.93</v>
      </c>
      <c r="K15" s="62">
        <f>IF(J15&lt;I$8,0,IF(J15&gt;L$8,"снят",J15-I$8))</f>
        <v>0.9299999999999997</v>
      </c>
      <c r="L15" s="68">
        <f>IF(OR(I15="снят",K15="снят"),100,I15+K15)</f>
        <v>0.9299999999999997</v>
      </c>
      <c r="M15" s="84"/>
      <c r="N15" s="85"/>
      <c r="O15" s="123"/>
    </row>
    <row r="16" spans="1:16" ht="12.75">
      <c r="A16" s="73">
        <v>14</v>
      </c>
      <c r="B16" s="74" t="s">
        <v>67</v>
      </c>
      <c r="C16" s="122"/>
      <c r="D16" s="76"/>
      <c r="E16" s="12"/>
      <c r="F16" s="11">
        <f>SUM(F17:F19)</f>
        <v>126.08000000000001</v>
      </c>
      <c r="G16" s="77"/>
      <c r="H16" s="76">
        <f>SUM(H17:H19)</f>
        <v>13.220000000000006</v>
      </c>
      <c r="I16" s="12"/>
      <c r="J16" s="11">
        <f>SUM(J17:J19)</f>
        <v>98.63</v>
      </c>
      <c r="K16" s="77"/>
      <c r="L16" s="76">
        <f>SUM(L17:L19)</f>
        <v>1.9399999999999977</v>
      </c>
      <c r="M16" s="78">
        <f>L16+H16</f>
        <v>15.160000000000004</v>
      </c>
      <c r="N16" s="75">
        <f>J16+F16</f>
        <v>224.71</v>
      </c>
      <c r="O16" s="79">
        <v>2</v>
      </c>
      <c r="P16" s="88"/>
    </row>
    <row r="17" spans="1:15" ht="12.75" outlineLevel="1">
      <c r="A17" s="80">
        <v>232</v>
      </c>
      <c r="B17" s="160" t="s">
        <v>55</v>
      </c>
      <c r="C17" s="161" t="s">
        <v>27</v>
      </c>
      <c r="D17" s="163" t="s">
        <v>72</v>
      </c>
      <c r="E17" s="15">
        <v>0</v>
      </c>
      <c r="F17" s="6">
        <v>36.86</v>
      </c>
      <c r="G17" s="62">
        <f>IF(F17&lt;E$8,0,IF(F17&gt;H$8,"снят",F17-E$8))</f>
        <v>0</v>
      </c>
      <c r="H17" s="68">
        <f>IF(OR(E17="снят",G17="снят"),100,E17+G17)</f>
        <v>0</v>
      </c>
      <c r="I17" s="22">
        <v>0</v>
      </c>
      <c r="J17" s="107">
        <v>30.37</v>
      </c>
      <c r="K17" s="62">
        <f>IF(J17&lt;I$8,0,IF(J17&gt;L$8,"снят",J17-I$8))</f>
        <v>0</v>
      </c>
      <c r="L17" s="68">
        <f>IF(OR(I17="снят",K17="снят"),100,I17+K17)</f>
        <v>0</v>
      </c>
      <c r="M17" s="81"/>
      <c r="N17" s="82"/>
      <c r="O17" s="123"/>
    </row>
    <row r="18" spans="1:16" ht="12.75" outlineLevel="1">
      <c r="A18" s="80">
        <v>205</v>
      </c>
      <c r="B18" s="59" t="s">
        <v>158</v>
      </c>
      <c r="C18" s="60" t="s">
        <v>27</v>
      </c>
      <c r="D18" s="61" t="s">
        <v>159</v>
      </c>
      <c r="E18" s="15">
        <v>5</v>
      </c>
      <c r="F18" s="6">
        <v>43.7</v>
      </c>
      <c r="G18" s="62">
        <f>IF(F18&lt;E$8,0,IF(F18&gt;H$8,"снят",F18-E$8))</f>
        <v>0.7000000000000028</v>
      </c>
      <c r="H18" s="68">
        <f>IF(OR(E18="снят",G18="снят"),100,E18+G18)</f>
        <v>5.700000000000003</v>
      </c>
      <c r="I18" s="22">
        <v>0</v>
      </c>
      <c r="J18" s="107">
        <v>31.32</v>
      </c>
      <c r="K18" s="62">
        <f>IF(J18&lt;I$8,0,IF(J18&gt;L$8,"снят",J18-I$8))</f>
        <v>0</v>
      </c>
      <c r="L18" s="68">
        <f>IF(OR(I18="снят",K18="снят"),100,I18+K18)</f>
        <v>0</v>
      </c>
      <c r="M18" s="84"/>
      <c r="N18" s="85"/>
      <c r="O18" s="123"/>
      <c r="P18" s="25" t="s">
        <v>168</v>
      </c>
    </row>
    <row r="19" spans="1:15" ht="12.75" outlineLevel="1">
      <c r="A19" s="80">
        <v>202</v>
      </c>
      <c r="B19" s="59" t="s">
        <v>136</v>
      </c>
      <c r="C19" s="60" t="s">
        <v>28</v>
      </c>
      <c r="D19" s="61" t="s">
        <v>160</v>
      </c>
      <c r="E19" s="15">
        <v>5</v>
      </c>
      <c r="F19" s="6">
        <v>45.52</v>
      </c>
      <c r="G19" s="62">
        <f>IF(F19&lt;E$8,0,IF(F19&gt;H$8,"снят",F19-E$8))</f>
        <v>2.520000000000003</v>
      </c>
      <c r="H19" s="68">
        <f>IF(OR(E19="снят",G19="снят"),100,E19+G19)</f>
        <v>7.520000000000003</v>
      </c>
      <c r="I19" s="22">
        <v>0</v>
      </c>
      <c r="J19" s="107">
        <v>36.94</v>
      </c>
      <c r="K19" s="62">
        <f>IF(J19&lt;I$8,0,IF(J19&gt;L$8,"снят",J19-I$8))</f>
        <v>1.9399999999999977</v>
      </c>
      <c r="L19" s="68">
        <f>IF(OR(I19="снят",K19="снят"),100,I19+K19)</f>
        <v>1.9399999999999977</v>
      </c>
      <c r="M19" s="84"/>
      <c r="N19" s="85"/>
      <c r="O19" s="123"/>
    </row>
    <row r="20" spans="1:15" s="88" customFormat="1" ht="12.75">
      <c r="A20" s="73">
        <v>10</v>
      </c>
      <c r="B20" s="74" t="s">
        <v>357</v>
      </c>
      <c r="C20" s="122"/>
      <c r="D20" s="76"/>
      <c r="E20" s="12"/>
      <c r="F20" s="11">
        <f>SUM(F21:F23)</f>
        <v>124.37</v>
      </c>
      <c r="G20" s="77"/>
      <c r="H20" s="76">
        <f>SUM(H21:H23)</f>
        <v>15</v>
      </c>
      <c r="I20" s="12"/>
      <c r="J20" s="11">
        <f>SUM(J21:J23)</f>
        <v>100.6</v>
      </c>
      <c r="K20" s="77"/>
      <c r="L20" s="76">
        <f>SUM(L21:L23)</f>
        <v>0.5300000000000011</v>
      </c>
      <c r="M20" s="78">
        <f>L20+H20</f>
        <v>15.530000000000001</v>
      </c>
      <c r="N20" s="75">
        <f>J20+F20</f>
        <v>224.97</v>
      </c>
      <c r="O20" s="79">
        <v>3</v>
      </c>
    </row>
    <row r="21" spans="1:15" ht="12.75" outlineLevel="1">
      <c r="A21" s="80">
        <v>239</v>
      </c>
      <c r="B21" s="59" t="s">
        <v>173</v>
      </c>
      <c r="C21" s="60" t="s">
        <v>28</v>
      </c>
      <c r="D21" s="90" t="s">
        <v>235</v>
      </c>
      <c r="E21" s="15">
        <v>5</v>
      </c>
      <c r="F21" s="6">
        <v>42.24</v>
      </c>
      <c r="G21" s="62">
        <f>IF(F21&lt;E$8,0,IF(F21&gt;H$8,"снят",F21-E$8))</f>
        <v>0</v>
      </c>
      <c r="H21" s="68">
        <f>IF(OR(E21="снят",G21="снят"),100,E21+G21)</f>
        <v>5</v>
      </c>
      <c r="I21" s="22">
        <v>0</v>
      </c>
      <c r="J21" s="107">
        <v>35.53</v>
      </c>
      <c r="K21" s="62">
        <f>IF(J21&lt;I$8,0,IF(J21&gt;L$8,"снят",J21-I$8))</f>
        <v>0.5300000000000011</v>
      </c>
      <c r="L21" s="68">
        <f>IF(OR(I21="снят",K21="снят"),100,I21+K21)</f>
        <v>0.5300000000000011</v>
      </c>
      <c r="M21" s="81"/>
      <c r="N21" s="82"/>
      <c r="O21" s="123"/>
    </row>
    <row r="22" spans="1:15" ht="12.75" outlineLevel="1">
      <c r="A22" s="80">
        <v>245</v>
      </c>
      <c r="B22" s="59" t="s">
        <v>236</v>
      </c>
      <c r="C22" s="60" t="s">
        <v>237</v>
      </c>
      <c r="D22" s="61" t="s">
        <v>238</v>
      </c>
      <c r="E22" s="15">
        <v>5</v>
      </c>
      <c r="F22" s="6">
        <v>39.78</v>
      </c>
      <c r="G22" s="62">
        <f>IF(F22&lt;E$8,0,IF(F22&gt;H$8,"снят",F22-E$8))</f>
        <v>0</v>
      </c>
      <c r="H22" s="68">
        <f>IF(OR(E22="снят",G22="снят"),100,E22+G22)</f>
        <v>5</v>
      </c>
      <c r="I22" s="22">
        <v>0</v>
      </c>
      <c r="J22" s="107">
        <v>31.16</v>
      </c>
      <c r="K22" s="62">
        <f>IF(J22&lt;I$8,0,IF(J22&gt;L$8,"снят",J22-I$8))</f>
        <v>0</v>
      </c>
      <c r="L22" s="68">
        <f>IF(OR(I22="снят",K22="снят"),100,I22+K22)</f>
        <v>0</v>
      </c>
      <c r="M22" s="84"/>
      <c r="N22" s="85"/>
      <c r="O22" s="123"/>
    </row>
    <row r="23" spans="1:15" ht="12.75" outlineLevel="1">
      <c r="A23" s="80">
        <v>238</v>
      </c>
      <c r="B23" s="59" t="s">
        <v>194</v>
      </c>
      <c r="C23" s="60" t="s">
        <v>27</v>
      </c>
      <c r="D23" s="61" t="s">
        <v>239</v>
      </c>
      <c r="E23" s="15">
        <v>5</v>
      </c>
      <c r="F23" s="6">
        <v>42.35</v>
      </c>
      <c r="G23" s="62">
        <f>IF(F23&lt;E$8,0,IF(F23&gt;H$8,"снят",F23-E$8))</f>
        <v>0</v>
      </c>
      <c r="H23" s="68">
        <f>IF(OR(E23="снят",G23="снят"),100,E23+G23)</f>
        <v>5</v>
      </c>
      <c r="I23" s="22">
        <v>0</v>
      </c>
      <c r="J23" s="107">
        <v>33.91</v>
      </c>
      <c r="K23" s="62">
        <f>IF(J23&lt;I$8,0,IF(J23&gt;L$8,"снят",J23-I$8))</f>
        <v>0</v>
      </c>
      <c r="L23" s="68">
        <f>IF(OR(I23="снят",K23="снят"),100,I23+K23)</f>
        <v>0</v>
      </c>
      <c r="M23" s="84"/>
      <c r="N23" s="85"/>
      <c r="O23" s="123"/>
    </row>
    <row r="24" spans="1:15" s="88" customFormat="1" ht="12.75">
      <c r="A24" s="73">
        <v>3</v>
      </c>
      <c r="B24" s="74" t="s">
        <v>297</v>
      </c>
      <c r="C24" s="122"/>
      <c r="D24" s="76"/>
      <c r="E24" s="12"/>
      <c r="F24" s="11">
        <f>SUM(F25:F27)</f>
        <v>132.56</v>
      </c>
      <c r="G24" s="77"/>
      <c r="H24" s="76">
        <f>SUM(H25:H27)</f>
        <v>14.979999999999997</v>
      </c>
      <c r="I24" s="12"/>
      <c r="J24" s="11">
        <f>SUM(J25:J27)</f>
        <v>108.75999999999999</v>
      </c>
      <c r="K24" s="77"/>
      <c r="L24" s="76">
        <f>SUM(L25:L27)</f>
        <v>10.849999999999994</v>
      </c>
      <c r="M24" s="78">
        <f>L24+H24</f>
        <v>25.82999999999999</v>
      </c>
      <c r="N24" s="75">
        <f>J24+F24</f>
        <v>241.32</v>
      </c>
      <c r="O24" s="79">
        <v>4</v>
      </c>
    </row>
    <row r="25" spans="1:15" ht="12.75" outlineLevel="1">
      <c r="A25" s="80">
        <v>228</v>
      </c>
      <c r="B25" s="69" t="s">
        <v>328</v>
      </c>
      <c r="C25" s="70" t="s">
        <v>27</v>
      </c>
      <c r="D25" s="94" t="s">
        <v>172</v>
      </c>
      <c r="E25" s="15">
        <v>5</v>
      </c>
      <c r="F25" s="6">
        <v>41.58</v>
      </c>
      <c r="G25" s="62">
        <f>IF(F25&lt;E$8,0,IF(F25&gt;H$8,"снят",F25-E$8))</f>
        <v>0</v>
      </c>
      <c r="H25" s="68">
        <f>IF(OR(E25="снят",G25="снят"),100,E25+G25)</f>
        <v>5</v>
      </c>
      <c r="I25" s="22">
        <v>0</v>
      </c>
      <c r="J25" s="107">
        <v>32.91</v>
      </c>
      <c r="K25" s="62">
        <f>IF(J25&lt;I$8,0,IF(J25&gt;L$8,"снят",J25-I$8))</f>
        <v>0</v>
      </c>
      <c r="L25" s="68">
        <f>IF(OR(I25="снят",K25="снят"),100,I25+K25)</f>
        <v>0</v>
      </c>
      <c r="M25" s="81"/>
      <c r="N25" s="82"/>
      <c r="O25" s="123"/>
    </row>
    <row r="26" spans="1:15" ht="12.75" outlineLevel="1">
      <c r="A26" s="80">
        <v>248</v>
      </c>
      <c r="B26" s="69" t="s">
        <v>343</v>
      </c>
      <c r="C26" s="70" t="s">
        <v>115</v>
      </c>
      <c r="D26" s="71" t="s">
        <v>344</v>
      </c>
      <c r="E26" s="15">
        <v>5</v>
      </c>
      <c r="F26" s="6">
        <v>44.29</v>
      </c>
      <c r="G26" s="62">
        <f>IF(F26&lt;E$8,0,IF(F26&gt;H$8,"снят",F26-E$8))</f>
        <v>1.2899999999999991</v>
      </c>
      <c r="H26" s="68">
        <f>IF(OR(E26="снят",G26="снят"),100,E26+G26)</f>
        <v>6.289999999999999</v>
      </c>
      <c r="I26" s="22">
        <v>5</v>
      </c>
      <c r="J26" s="107">
        <v>36.94</v>
      </c>
      <c r="K26" s="62">
        <f>IF(J26&lt;I$8,0,IF(J26&gt;L$8,"снят",J26-I$8))</f>
        <v>1.9399999999999977</v>
      </c>
      <c r="L26" s="68">
        <f>IF(OR(I26="снят",K26="снят"),100,I26+K26)</f>
        <v>6.939999999999998</v>
      </c>
      <c r="M26" s="84"/>
      <c r="N26" s="85"/>
      <c r="O26" s="123"/>
    </row>
    <row r="27" spans="1:15" ht="12.75" outlineLevel="1">
      <c r="A27" s="80">
        <v>213</v>
      </c>
      <c r="B27" s="69" t="s">
        <v>326</v>
      </c>
      <c r="C27" s="127" t="s">
        <v>241</v>
      </c>
      <c r="D27" s="94" t="s">
        <v>340</v>
      </c>
      <c r="E27" s="15">
        <v>0</v>
      </c>
      <c r="F27" s="6">
        <v>46.69</v>
      </c>
      <c r="G27" s="62">
        <f>IF(F27&lt;E$8,0,IF(F27&gt;H$8,"снят",F27-E$8))</f>
        <v>3.6899999999999977</v>
      </c>
      <c r="H27" s="68">
        <f>IF(OR(E27="снят",G27="снят"),100,E27+G27)</f>
        <v>3.6899999999999977</v>
      </c>
      <c r="I27" s="22">
        <v>0</v>
      </c>
      <c r="J27" s="107">
        <v>38.91</v>
      </c>
      <c r="K27" s="62">
        <f>IF(J27&lt;I$8,0,IF(J27&gt;L$8,"снят",J27-I$8))</f>
        <v>3.9099999999999966</v>
      </c>
      <c r="L27" s="68">
        <f>IF(OR(I27="снят",K27="снят"),100,I27+K27)</f>
        <v>3.9099999999999966</v>
      </c>
      <c r="M27" s="84"/>
      <c r="N27" s="85"/>
      <c r="O27" s="123"/>
    </row>
    <row r="28" spans="1:15" ht="12.75">
      <c r="A28" s="73">
        <v>11</v>
      </c>
      <c r="B28" s="74" t="s">
        <v>66</v>
      </c>
      <c r="C28" s="122"/>
      <c r="D28" s="76"/>
      <c r="E28" s="12"/>
      <c r="F28" s="11">
        <f>SUM(F29:F31)</f>
        <v>131.15</v>
      </c>
      <c r="G28" s="77"/>
      <c r="H28" s="76">
        <f>SUM(H29:H31)</f>
        <v>8.869999999999997</v>
      </c>
      <c r="I28" s="12"/>
      <c r="J28" s="11">
        <f>SUM(J29:J31)</f>
        <v>71.47</v>
      </c>
      <c r="K28" s="77"/>
      <c r="L28" s="76">
        <f>SUM(L29:L31)</f>
        <v>109.59</v>
      </c>
      <c r="M28" s="78">
        <f>L28+H28</f>
        <v>118.46000000000001</v>
      </c>
      <c r="N28" s="75">
        <f>J28+F28</f>
        <v>202.62</v>
      </c>
      <c r="O28" s="79">
        <v>5</v>
      </c>
    </row>
    <row r="29" spans="1:15" ht="12.75" outlineLevel="1">
      <c r="A29" s="80">
        <v>218</v>
      </c>
      <c r="B29" s="59" t="s">
        <v>53</v>
      </c>
      <c r="C29" s="60" t="s">
        <v>27</v>
      </c>
      <c r="D29" s="61" t="s">
        <v>63</v>
      </c>
      <c r="E29" s="15">
        <v>0</v>
      </c>
      <c r="F29" s="6">
        <v>36.54</v>
      </c>
      <c r="G29" s="62">
        <f>IF(F29&lt;E$8,0,IF(F29&gt;H$8,"снят",F29-E$8))</f>
        <v>0</v>
      </c>
      <c r="H29" s="68">
        <f>IF(OR(E29="снят",G29="снят"),100,E29+G29)</f>
        <v>0</v>
      </c>
      <c r="I29" s="22" t="s">
        <v>367</v>
      </c>
      <c r="J29" s="107"/>
      <c r="K29" s="62">
        <f>IF(J29&lt;I$8,0,IF(J29&gt;L$8,"снят",J29-I$8))</f>
        <v>0</v>
      </c>
      <c r="L29" s="68">
        <f>IF(OR(I29="снят",K29="снят"),100,I29+K29)</f>
        <v>100</v>
      </c>
      <c r="M29" s="81"/>
      <c r="N29" s="82"/>
      <c r="O29" s="123"/>
    </row>
    <row r="30" spans="1:15" ht="12.75" outlineLevel="1">
      <c r="A30" s="80">
        <v>210</v>
      </c>
      <c r="B30" s="69" t="s">
        <v>55</v>
      </c>
      <c r="C30" s="70" t="s">
        <v>56</v>
      </c>
      <c r="D30" s="100" t="s">
        <v>68</v>
      </c>
      <c r="E30" s="15">
        <v>0</v>
      </c>
      <c r="F30" s="6">
        <v>42.74</v>
      </c>
      <c r="G30" s="62">
        <f>IF(F30&lt;E$8,0,IF(F30&gt;H$8,"снят",F30-E$8))</f>
        <v>0</v>
      </c>
      <c r="H30" s="68">
        <f>IF(OR(E30="снят",G30="снят"),100,E30+G30)</f>
        <v>0</v>
      </c>
      <c r="I30" s="22">
        <v>0</v>
      </c>
      <c r="J30" s="107">
        <v>31.88</v>
      </c>
      <c r="K30" s="62">
        <f>IF(J30&lt;I$8,0,IF(J30&gt;L$8,"снят",J30-I$8))</f>
        <v>0</v>
      </c>
      <c r="L30" s="68">
        <f>IF(OR(I30="снят",K30="снят"),100,I30+K30)</f>
        <v>0</v>
      </c>
      <c r="M30" s="84"/>
      <c r="N30" s="85"/>
      <c r="O30" s="123"/>
    </row>
    <row r="31" spans="1:15" ht="12.75" outlineLevel="1">
      <c r="A31" s="80">
        <v>223</v>
      </c>
      <c r="B31" s="59" t="s">
        <v>59</v>
      </c>
      <c r="C31" s="60" t="s">
        <v>27</v>
      </c>
      <c r="D31" s="61" t="s">
        <v>157</v>
      </c>
      <c r="E31" s="15">
        <v>0</v>
      </c>
      <c r="F31" s="6">
        <v>51.87</v>
      </c>
      <c r="G31" s="62">
        <f>IF(F31&lt;E$8,0,IF(F31&gt;H$8,"снят",F31-E$8))</f>
        <v>8.869999999999997</v>
      </c>
      <c r="H31" s="68">
        <f>IF(OR(E31="снят",G31="снят"),100,E31+G31)</f>
        <v>8.869999999999997</v>
      </c>
      <c r="I31" s="22">
        <v>5</v>
      </c>
      <c r="J31" s="107">
        <v>39.59</v>
      </c>
      <c r="K31" s="62">
        <f>IF(J31&lt;I$8,0,IF(J31&gt;L$8,"снят",J31-I$8))</f>
        <v>4.590000000000003</v>
      </c>
      <c r="L31" s="68">
        <f>IF(OR(I31="снят",K31="снят"),100,I31+K31)</f>
        <v>9.590000000000003</v>
      </c>
      <c r="M31" s="84"/>
      <c r="N31" s="85"/>
      <c r="O31" s="123"/>
    </row>
    <row r="32" spans="1:15" s="88" customFormat="1" ht="12.75">
      <c r="A32" s="73">
        <v>15</v>
      </c>
      <c r="B32" s="101" t="s">
        <v>274</v>
      </c>
      <c r="C32" s="122"/>
      <c r="D32" s="76"/>
      <c r="E32" s="12"/>
      <c r="F32" s="11">
        <f>SUM(F33:F35)</f>
        <v>94.00999999999999</v>
      </c>
      <c r="G32" s="77"/>
      <c r="H32" s="76">
        <f>SUM(H33:H35)</f>
        <v>118.00999999999999</v>
      </c>
      <c r="I32" s="12"/>
      <c r="J32" s="11">
        <f>SUM(J33:J35)</f>
        <v>108.1</v>
      </c>
      <c r="K32" s="77"/>
      <c r="L32" s="76">
        <f>SUM(L33:L35)</f>
        <v>3.6599999999999966</v>
      </c>
      <c r="M32" s="78">
        <f>L32+H32</f>
        <v>121.66999999999999</v>
      </c>
      <c r="N32" s="75">
        <f>J32+F32</f>
        <v>202.10999999999999</v>
      </c>
      <c r="O32" s="79">
        <v>6</v>
      </c>
    </row>
    <row r="33" spans="1:15" ht="12.75" outlineLevel="1">
      <c r="A33" s="80">
        <v>229</v>
      </c>
      <c r="B33" s="69" t="s">
        <v>269</v>
      </c>
      <c r="C33" s="70" t="s">
        <v>124</v>
      </c>
      <c r="D33" s="71" t="s">
        <v>275</v>
      </c>
      <c r="E33" s="15" t="s">
        <v>367</v>
      </c>
      <c r="F33" s="6"/>
      <c r="G33" s="62">
        <f>IF(F33&lt;E$8,0,IF(F33&gt;H$8,"снят",F33-E$8))</f>
        <v>0</v>
      </c>
      <c r="H33" s="68">
        <f>IF(OR(E33="снят",G33="снят"),100,E33+G33)</f>
        <v>100</v>
      </c>
      <c r="I33" s="22">
        <v>0</v>
      </c>
      <c r="J33" s="107">
        <v>34.44</v>
      </c>
      <c r="K33" s="62">
        <f>IF(J33&lt;I$8,0,IF(J33&gt;L$8,"снят",J33-I$8))</f>
        <v>0</v>
      </c>
      <c r="L33" s="68">
        <f>IF(OR(I33="снят",K33="снят"),100,I33+K33)</f>
        <v>0</v>
      </c>
      <c r="M33" s="81"/>
      <c r="N33" s="82"/>
      <c r="O33" s="123"/>
    </row>
    <row r="34" spans="1:15" ht="12.75" outlineLevel="1">
      <c r="A34" s="80">
        <v>208</v>
      </c>
      <c r="B34" s="59" t="s">
        <v>264</v>
      </c>
      <c r="C34" s="60" t="s">
        <v>27</v>
      </c>
      <c r="D34" s="61" t="s">
        <v>276</v>
      </c>
      <c r="E34" s="15">
        <v>5</v>
      </c>
      <c r="F34" s="6">
        <v>43.33</v>
      </c>
      <c r="G34" s="62">
        <f>IF(F34&lt;E$8,0,IF(F34&gt;H$8,"снят",F34-E$8))</f>
        <v>0.3299999999999983</v>
      </c>
      <c r="H34" s="68">
        <f>IF(OR(E34="снят",G34="снят"),100,E34+G34)</f>
        <v>5.329999999999998</v>
      </c>
      <c r="I34" s="22">
        <v>0</v>
      </c>
      <c r="J34" s="107">
        <v>37</v>
      </c>
      <c r="K34" s="62">
        <f>IF(J34&lt;I$8,0,IF(J34&gt;L$8,"снят",J34-I$8))</f>
        <v>2</v>
      </c>
      <c r="L34" s="68">
        <f>IF(OR(I34="снят",K34="снят"),100,I34+K34)</f>
        <v>2</v>
      </c>
      <c r="M34" s="84"/>
      <c r="N34" s="85"/>
      <c r="O34" s="123"/>
    </row>
    <row r="35" spans="1:15" ht="12.75" outlineLevel="1">
      <c r="A35" s="80">
        <v>246</v>
      </c>
      <c r="B35" s="69" t="s">
        <v>272</v>
      </c>
      <c r="C35" s="70" t="s">
        <v>27</v>
      </c>
      <c r="D35" s="94" t="s">
        <v>277</v>
      </c>
      <c r="E35" s="15">
        <v>5</v>
      </c>
      <c r="F35" s="6">
        <v>50.68</v>
      </c>
      <c r="G35" s="62">
        <f>IF(F35&lt;E$8,0,IF(F35&gt;H$8,"снят",F35-E$8))</f>
        <v>7.68</v>
      </c>
      <c r="H35" s="68">
        <f>IF(OR(E35="снят",G35="снят"),100,E35+G35)</f>
        <v>12.68</v>
      </c>
      <c r="I35" s="22">
        <v>0</v>
      </c>
      <c r="J35" s="107">
        <v>36.66</v>
      </c>
      <c r="K35" s="62">
        <f>IF(J35&lt;I$8,0,IF(J35&gt;L$8,"снят",J35-I$8))</f>
        <v>1.6599999999999966</v>
      </c>
      <c r="L35" s="68">
        <f>IF(OR(I35="снят",K35="снят"),100,I35+K35)</f>
        <v>1.6599999999999966</v>
      </c>
      <c r="M35" s="84"/>
      <c r="N35" s="85"/>
      <c r="O35" s="123"/>
    </row>
    <row r="36" spans="1:15" ht="12.75">
      <c r="A36" s="73">
        <v>1</v>
      </c>
      <c r="B36" s="74" t="s">
        <v>74</v>
      </c>
      <c r="C36" s="122"/>
      <c r="D36" s="76"/>
      <c r="E36" s="12"/>
      <c r="F36" s="11">
        <f>SUM(F37:F39)</f>
        <v>91.42</v>
      </c>
      <c r="G36" s="77"/>
      <c r="H36" s="76">
        <f>SUM(H37:H39)</f>
        <v>117.81</v>
      </c>
      <c r="I36" s="12"/>
      <c r="J36" s="11">
        <f>SUM(J37:J39)</f>
        <v>108.93</v>
      </c>
      <c r="K36" s="77"/>
      <c r="L36" s="76">
        <f>SUM(L37:L39)</f>
        <v>12.590000000000003</v>
      </c>
      <c r="M36" s="78">
        <f>L36+H36</f>
        <v>130.4</v>
      </c>
      <c r="N36" s="75">
        <f>J36+F36</f>
        <v>200.35000000000002</v>
      </c>
      <c r="O36" s="79">
        <v>7</v>
      </c>
    </row>
    <row r="37" spans="1:15" ht="12.75" outlineLevel="1">
      <c r="A37" s="80">
        <v>214</v>
      </c>
      <c r="B37" s="59" t="s">
        <v>75</v>
      </c>
      <c r="C37" s="60" t="s">
        <v>27</v>
      </c>
      <c r="D37" s="90" t="s">
        <v>76</v>
      </c>
      <c r="E37" s="15">
        <v>0</v>
      </c>
      <c r="F37" s="6">
        <v>40.61</v>
      </c>
      <c r="G37" s="62">
        <f>IF(F37&lt;E$8,0,IF(F37&gt;H$8,"снят",F37-E$8))</f>
        <v>0</v>
      </c>
      <c r="H37" s="68">
        <f>IF(OR(E37="снят",G37="снят"),100,E37+G37)</f>
        <v>0</v>
      </c>
      <c r="I37" s="22">
        <v>0</v>
      </c>
      <c r="J37" s="107">
        <v>31.78</v>
      </c>
      <c r="K37" s="62">
        <f>IF(J37&lt;I$8,0,IF(J37&gt;L$8,"снят",J37-I$8))</f>
        <v>0</v>
      </c>
      <c r="L37" s="68">
        <f>IF(OR(I37="снят",K37="снят"),100,I37+K37)</f>
        <v>0</v>
      </c>
      <c r="M37" s="81"/>
      <c r="N37" s="82"/>
      <c r="O37" s="123"/>
    </row>
    <row r="38" spans="1:15" ht="12.75" outlineLevel="1">
      <c r="A38" s="80">
        <v>219</v>
      </c>
      <c r="B38" s="59" t="s">
        <v>77</v>
      </c>
      <c r="C38" s="60" t="s">
        <v>27</v>
      </c>
      <c r="D38" s="61" t="s">
        <v>78</v>
      </c>
      <c r="E38" s="15" t="s">
        <v>367</v>
      </c>
      <c r="F38" s="6"/>
      <c r="G38" s="62">
        <f>IF(F38&lt;E$8,0,IF(F38&gt;H$8,"снят",F38-E$8))</f>
        <v>0</v>
      </c>
      <c r="H38" s="68">
        <f>IF(OR(E38="снят",G38="снят"),100,E38+G38)</f>
        <v>100</v>
      </c>
      <c r="I38" s="22">
        <v>0</v>
      </c>
      <c r="J38" s="107">
        <v>34.56</v>
      </c>
      <c r="K38" s="62">
        <f>IF(J38&lt;I$8,0,IF(J38&gt;L$8,"снят",J38-I$8))</f>
        <v>0</v>
      </c>
      <c r="L38" s="68">
        <f>IF(OR(I38="снят",K38="снят"),100,I38+K38)</f>
        <v>0</v>
      </c>
      <c r="M38" s="84"/>
      <c r="N38" s="85"/>
      <c r="O38" s="123"/>
    </row>
    <row r="39" spans="1:15" ht="12.75" outlineLevel="1">
      <c r="A39" s="80">
        <v>200</v>
      </c>
      <c r="B39" s="59" t="s">
        <v>79</v>
      </c>
      <c r="C39" s="60" t="s">
        <v>124</v>
      </c>
      <c r="D39" s="61" t="s">
        <v>80</v>
      </c>
      <c r="E39" s="15">
        <v>10</v>
      </c>
      <c r="F39" s="6">
        <v>50.81</v>
      </c>
      <c r="G39" s="62">
        <f>IF(F39&lt;E$8,0,IF(F39&gt;H$8,"снят",F39-E$8))</f>
        <v>7.810000000000002</v>
      </c>
      <c r="H39" s="68">
        <f>IF(OR(E39="снят",G39="снят"),100,E39+G39)</f>
        <v>17.810000000000002</v>
      </c>
      <c r="I39" s="22">
        <v>5</v>
      </c>
      <c r="J39" s="107">
        <v>42.59</v>
      </c>
      <c r="K39" s="62">
        <f>IF(J39&lt;I$8,0,IF(J39&gt;L$8,"снят",J39-I$8))</f>
        <v>7.590000000000003</v>
      </c>
      <c r="L39" s="68">
        <f>IF(OR(I39="снят",K39="снят"),100,I39+K39)</f>
        <v>12.590000000000003</v>
      </c>
      <c r="M39" s="84"/>
      <c r="N39" s="85"/>
      <c r="O39" s="123"/>
    </row>
    <row r="40" spans="1:16" s="88" customFormat="1" ht="12.75">
      <c r="A40" s="73">
        <v>6</v>
      </c>
      <c r="B40" s="122" t="s">
        <v>341</v>
      </c>
      <c r="C40" s="194"/>
      <c r="D40" s="76"/>
      <c r="E40" s="12"/>
      <c r="F40" s="11">
        <f>SUM(F41:F43)</f>
        <v>88.42</v>
      </c>
      <c r="G40" s="77"/>
      <c r="H40" s="76">
        <f>SUM(H41:H43)</f>
        <v>117.36</v>
      </c>
      <c r="I40" s="12"/>
      <c r="J40" s="11">
        <f>SUM(J41:J43)</f>
        <v>105.85</v>
      </c>
      <c r="K40" s="77"/>
      <c r="L40" s="76">
        <f>SUM(L41:L43)</f>
        <v>14.07</v>
      </c>
      <c r="M40" s="78">
        <f>L40+H40</f>
        <v>131.43</v>
      </c>
      <c r="N40" s="75">
        <f>J40+F40</f>
        <v>194.26999999999998</v>
      </c>
      <c r="O40" s="79">
        <v>8</v>
      </c>
      <c r="P40" s="25"/>
    </row>
    <row r="41" spans="1:15" ht="12.75" outlineLevel="1">
      <c r="A41" s="80">
        <v>243</v>
      </c>
      <c r="B41" s="93" t="s">
        <v>292</v>
      </c>
      <c r="C41" s="127" t="s">
        <v>241</v>
      </c>
      <c r="D41" s="71" t="s">
        <v>338</v>
      </c>
      <c r="E41" s="15">
        <v>0</v>
      </c>
      <c r="F41" s="6">
        <v>38.06</v>
      </c>
      <c r="G41" s="62">
        <f>IF(F41&lt;E$8,0,IF(F41&gt;H$8,"снят",F41-E$8))</f>
        <v>0</v>
      </c>
      <c r="H41" s="68">
        <f>IF(OR(E41="снят",G41="снят"),100,E41+G41)</f>
        <v>0</v>
      </c>
      <c r="I41" s="22">
        <v>0</v>
      </c>
      <c r="J41" s="107">
        <v>31.78</v>
      </c>
      <c r="K41" s="62">
        <f>IF(J41&lt;I$8,0,IF(J41&gt;L$8,"снят",J41-I$8))</f>
        <v>0</v>
      </c>
      <c r="L41" s="68">
        <f>IF(OR(I41="снят",K41="снят"),100,I41+K41)</f>
        <v>0</v>
      </c>
      <c r="M41" s="81"/>
      <c r="N41" s="82"/>
      <c r="O41" s="123"/>
    </row>
    <row r="42" spans="1:16" ht="12.75" outlineLevel="1">
      <c r="A42" s="80">
        <v>206</v>
      </c>
      <c r="B42" s="59" t="s">
        <v>83</v>
      </c>
      <c r="C42" s="60" t="s">
        <v>342</v>
      </c>
      <c r="D42" s="61" t="s">
        <v>91</v>
      </c>
      <c r="E42" s="15">
        <v>10</v>
      </c>
      <c r="F42" s="6">
        <v>50.36</v>
      </c>
      <c r="G42" s="62">
        <f>IF(F42&lt;E$8,0,IF(F42&gt;H$8,"снят",F42-E$8))</f>
        <v>7.359999999999999</v>
      </c>
      <c r="H42" s="68">
        <f>IF(OR(E42="снят",G42="снят"),100,E42+G42)</f>
        <v>17.36</v>
      </c>
      <c r="I42" s="22">
        <v>10</v>
      </c>
      <c r="J42" s="107">
        <v>38.03</v>
      </c>
      <c r="K42" s="62">
        <f>IF(J42&lt;I$8,0,IF(J42&gt;L$8,"снят",J42-I$8))</f>
        <v>3.030000000000001</v>
      </c>
      <c r="L42" s="68">
        <f>IF(OR(I42="снят",K42="снят"),100,I42+K42)</f>
        <v>13.030000000000001</v>
      </c>
      <c r="M42" s="84"/>
      <c r="N42" s="85"/>
      <c r="O42" s="123"/>
      <c r="P42" s="25" t="s">
        <v>368</v>
      </c>
    </row>
    <row r="43" spans="1:15" ht="12.75" outlineLevel="1">
      <c r="A43" s="80">
        <v>242</v>
      </c>
      <c r="B43" s="59" t="s">
        <v>329</v>
      </c>
      <c r="C43" s="60" t="s">
        <v>28</v>
      </c>
      <c r="D43" s="61" t="s">
        <v>339</v>
      </c>
      <c r="E43" s="15" t="s">
        <v>367</v>
      </c>
      <c r="F43" s="6"/>
      <c r="G43" s="62">
        <f>IF(F43&lt;E$8,0,IF(F43&gt;H$8,"снят",F43-E$8))</f>
        <v>0</v>
      </c>
      <c r="H43" s="68">
        <f>IF(OR(E43="снят",G43="снят"),100,E43+G43)</f>
        <v>100</v>
      </c>
      <c r="I43" s="22">
        <v>0</v>
      </c>
      <c r="J43" s="107">
        <v>36.04</v>
      </c>
      <c r="K43" s="62">
        <f>IF(J43&lt;I$8,0,IF(J43&gt;L$8,"снят",J43-I$8))</f>
        <v>1.0399999999999991</v>
      </c>
      <c r="L43" s="68">
        <f>IF(OR(I43="снят",K43="снят"),100,I43+K43)</f>
        <v>1.0399999999999991</v>
      </c>
      <c r="M43" s="84"/>
      <c r="N43" s="85"/>
      <c r="O43" s="123"/>
    </row>
    <row r="44" spans="1:15" s="88" customFormat="1" ht="12.75">
      <c r="A44" s="73">
        <v>13</v>
      </c>
      <c r="B44" s="74" t="s">
        <v>358</v>
      </c>
      <c r="C44" s="126"/>
      <c r="D44" s="76"/>
      <c r="E44" s="12"/>
      <c r="F44" s="11">
        <f>SUM(F45:F47)</f>
        <v>85.08000000000001</v>
      </c>
      <c r="G44" s="77"/>
      <c r="H44" s="76">
        <f>SUM(H45:H47)</f>
        <v>113.24000000000001</v>
      </c>
      <c r="I44" s="12"/>
      <c r="J44" s="11">
        <f>SUM(J45:J47)</f>
        <v>110.32</v>
      </c>
      <c r="K44" s="77"/>
      <c r="L44" s="76">
        <f>SUM(L45:L47)</f>
        <v>20.630000000000003</v>
      </c>
      <c r="M44" s="78">
        <f>L44+H44</f>
        <v>133.87</v>
      </c>
      <c r="N44" s="75">
        <f>J44+F44</f>
        <v>195.4</v>
      </c>
      <c r="O44" s="79">
        <v>9</v>
      </c>
    </row>
    <row r="45" spans="1:15" ht="12.75" outlineLevel="1">
      <c r="A45" s="80">
        <v>207</v>
      </c>
      <c r="B45" s="59" t="s">
        <v>225</v>
      </c>
      <c r="C45" s="60" t="s">
        <v>241</v>
      </c>
      <c r="D45" s="61" t="s">
        <v>244</v>
      </c>
      <c r="E45" s="15">
        <v>0</v>
      </c>
      <c r="F45" s="6">
        <v>46.24</v>
      </c>
      <c r="G45" s="62">
        <f>IF(F45&lt;E$8,0,IF(F45&gt;H$8,"снят",F45-E$8))</f>
        <v>3.240000000000002</v>
      </c>
      <c r="H45" s="68">
        <f>IF(OR(E45="снят",G45="снят"),100,E45+G45)</f>
        <v>3.240000000000002</v>
      </c>
      <c r="I45" s="22">
        <v>0</v>
      </c>
      <c r="J45" s="107">
        <v>40.6</v>
      </c>
      <c r="K45" s="62">
        <f>IF(J45&lt;I$8,0,IF(J45&gt;L$8,"снят",J45-I$8))</f>
        <v>5.600000000000001</v>
      </c>
      <c r="L45" s="68">
        <f>IF(OR(I45="снят",K45="снят"),100,I45+K45)</f>
        <v>5.600000000000001</v>
      </c>
      <c r="M45" s="81"/>
      <c r="N45" s="82"/>
      <c r="O45" s="123"/>
    </row>
    <row r="46" spans="1:15" ht="12.75" outlineLevel="1">
      <c r="A46" s="80">
        <v>224</v>
      </c>
      <c r="B46" s="59" t="s">
        <v>196</v>
      </c>
      <c r="C46" s="60" t="s">
        <v>242</v>
      </c>
      <c r="D46" s="61" t="s">
        <v>245</v>
      </c>
      <c r="E46" s="15">
        <v>10</v>
      </c>
      <c r="F46" s="6">
        <v>38.84</v>
      </c>
      <c r="G46" s="62">
        <f>IF(F46&lt;E$8,0,IF(F46&gt;H$8,"снят",F46-E$8))</f>
        <v>0</v>
      </c>
      <c r="H46" s="68">
        <f>IF(OR(E46="снят",G46="снят"),100,E46+G46)</f>
        <v>10</v>
      </c>
      <c r="I46" s="22">
        <v>10</v>
      </c>
      <c r="J46" s="107">
        <v>35.03</v>
      </c>
      <c r="K46" s="62">
        <f>IF(J46&lt;I$8,0,IF(J46&gt;L$8,"снят",J46-I$8))</f>
        <v>0.030000000000001137</v>
      </c>
      <c r="L46" s="68">
        <f>IF(OR(I46="снят",K46="снят"),100,I46+K46)</f>
        <v>10.030000000000001</v>
      </c>
      <c r="M46" s="84"/>
      <c r="N46" s="85"/>
      <c r="O46" s="123"/>
    </row>
    <row r="47" spans="1:15" ht="12.75" outlineLevel="1">
      <c r="A47" s="80">
        <v>216</v>
      </c>
      <c r="B47" s="59" t="s">
        <v>240</v>
      </c>
      <c r="C47" s="60" t="s">
        <v>243</v>
      </c>
      <c r="D47" s="91" t="s">
        <v>246</v>
      </c>
      <c r="E47" s="15" t="s">
        <v>367</v>
      </c>
      <c r="F47" s="6"/>
      <c r="G47" s="62">
        <f>IF(F47&lt;E$8,0,IF(F47&gt;H$8,"снят",F47-E$8))</f>
        <v>0</v>
      </c>
      <c r="H47" s="68">
        <f>IF(OR(E47="снят",G47="снят"),100,E47+G47)</f>
        <v>100</v>
      </c>
      <c r="I47" s="22">
        <v>5</v>
      </c>
      <c r="J47" s="107">
        <v>34.69</v>
      </c>
      <c r="K47" s="62">
        <f>IF(J47&lt;I$8,0,IF(J47&gt;L$8,"снят",J47-I$8))</f>
        <v>0</v>
      </c>
      <c r="L47" s="68">
        <f>IF(OR(I47="снят",K47="снят"),100,I47+K47)</f>
        <v>5</v>
      </c>
      <c r="M47" s="84"/>
      <c r="N47" s="85"/>
      <c r="O47" s="123"/>
    </row>
    <row r="48" spans="1:15" s="88" customFormat="1" ht="12.75">
      <c r="A48" s="73">
        <v>7</v>
      </c>
      <c r="B48" s="74" t="s">
        <v>154</v>
      </c>
      <c r="C48" s="122"/>
      <c r="D48" s="76"/>
      <c r="E48" s="12"/>
      <c r="F48" s="11">
        <f>SUM(F49:F51)</f>
        <v>91.78</v>
      </c>
      <c r="G48" s="77"/>
      <c r="H48" s="76">
        <f>SUM(H49:H51)</f>
        <v>115.78</v>
      </c>
      <c r="I48" s="12"/>
      <c r="J48" s="11">
        <f>SUM(J49:J51)</f>
        <v>69.5</v>
      </c>
      <c r="K48" s="77"/>
      <c r="L48" s="76">
        <f>SUM(L49:L51)</f>
        <v>105.32</v>
      </c>
      <c r="M48" s="78">
        <f>L48+H48</f>
        <v>221.1</v>
      </c>
      <c r="N48" s="75">
        <f>J48+F48</f>
        <v>161.28</v>
      </c>
      <c r="O48" s="79">
        <v>10</v>
      </c>
    </row>
    <row r="49" spans="1:16" ht="12.75" outlineLevel="1">
      <c r="A49" s="80">
        <v>240</v>
      </c>
      <c r="B49" s="93" t="s">
        <v>139</v>
      </c>
      <c r="C49" s="60" t="s">
        <v>27</v>
      </c>
      <c r="D49" s="94" t="s">
        <v>161</v>
      </c>
      <c r="E49" s="15">
        <v>5</v>
      </c>
      <c r="F49" s="6">
        <v>46.86</v>
      </c>
      <c r="G49" s="62">
        <f>IF(F49&lt;E$8,0,IF(F49&gt;H$8,"снят",F49-E$8))</f>
        <v>3.8599999999999994</v>
      </c>
      <c r="H49" s="68">
        <f>IF(OR(E49="снят",G49="снят"),100,E49+G49)</f>
        <v>8.86</v>
      </c>
      <c r="I49" s="22" t="s">
        <v>367</v>
      </c>
      <c r="J49" s="107"/>
      <c r="K49" s="62">
        <f>IF(J49&lt;I$8,0,IF(J49&gt;L$8,"снят",J49-I$8))</f>
        <v>0</v>
      </c>
      <c r="L49" s="68">
        <f>IF(OR(I49="снят",K49="снят"),100,I49+K49)</f>
        <v>100</v>
      </c>
      <c r="M49" s="81"/>
      <c r="N49" s="82"/>
      <c r="O49" s="123"/>
      <c r="P49" s="25" t="s">
        <v>168</v>
      </c>
    </row>
    <row r="50" spans="1:16" ht="12.75" outlineLevel="1">
      <c r="A50" s="80">
        <v>205</v>
      </c>
      <c r="B50" s="95" t="s">
        <v>158</v>
      </c>
      <c r="C50" s="60" t="s">
        <v>27</v>
      </c>
      <c r="D50" s="61" t="s">
        <v>70</v>
      </c>
      <c r="E50" s="15">
        <v>5</v>
      </c>
      <c r="F50" s="6">
        <v>44.92</v>
      </c>
      <c r="G50" s="62">
        <f>IF(F50&lt;E$8,0,IF(F50&gt;H$8,"снят",F50-E$8))</f>
        <v>1.9200000000000017</v>
      </c>
      <c r="H50" s="68">
        <f>IF(OR(E50="снят",G50="снят"),100,E50+G50)</f>
        <v>6.920000000000002</v>
      </c>
      <c r="I50" s="22">
        <v>0</v>
      </c>
      <c r="J50" s="107">
        <v>35.32</v>
      </c>
      <c r="K50" s="62">
        <f>IF(J50&lt;I$8,0,IF(J50&gt;L$8,"снят",J50-I$8))</f>
        <v>0.3200000000000003</v>
      </c>
      <c r="L50" s="68">
        <f>IF(OR(I50="снят",K50="снят"),100,I50+K50)</f>
        <v>0.3200000000000003</v>
      </c>
      <c r="M50" s="84"/>
      <c r="N50" s="85"/>
      <c r="O50" s="123"/>
      <c r="P50" s="25" t="s">
        <v>168</v>
      </c>
    </row>
    <row r="51" spans="1:15" ht="12.75" outlineLevel="1">
      <c r="A51" s="80">
        <v>209</v>
      </c>
      <c r="B51" s="95" t="s">
        <v>36</v>
      </c>
      <c r="C51" s="60" t="s">
        <v>27</v>
      </c>
      <c r="D51" s="61" t="s">
        <v>71</v>
      </c>
      <c r="E51" s="15" t="s">
        <v>367</v>
      </c>
      <c r="F51" s="6"/>
      <c r="G51" s="62">
        <f>IF(F51&lt;E$8,0,IF(F51&gt;H$8,"снят",F51-E$8))</f>
        <v>0</v>
      </c>
      <c r="H51" s="68">
        <f>IF(OR(E51="снят",G51="снят"),100,E51+G51)</f>
        <v>100</v>
      </c>
      <c r="I51" s="22">
        <v>5</v>
      </c>
      <c r="J51" s="107">
        <v>34.18</v>
      </c>
      <c r="K51" s="62">
        <f>IF(J51&lt;I$8,0,IF(J51&gt;L$8,"снят",J51-I$8))</f>
        <v>0</v>
      </c>
      <c r="L51" s="68">
        <f>IF(OR(I51="снят",K51="снят"),100,I51+K51)</f>
        <v>5</v>
      </c>
      <c r="M51" s="84"/>
      <c r="N51" s="85"/>
      <c r="O51" s="123"/>
    </row>
    <row r="52" spans="1:16" ht="12.75">
      <c r="A52" s="73">
        <v>9</v>
      </c>
      <c r="B52" s="74" t="s">
        <v>155</v>
      </c>
      <c r="C52" s="122"/>
      <c r="D52" s="76"/>
      <c r="E52" s="12"/>
      <c r="F52" s="11">
        <f>SUM(F53:F55)</f>
        <v>96.02</v>
      </c>
      <c r="G52" s="77"/>
      <c r="H52" s="76">
        <f>SUM(H53:H55)</f>
        <v>125.02</v>
      </c>
      <c r="I52" s="12"/>
      <c r="J52" s="11">
        <f>SUM(J53:J55)</f>
        <v>68.27000000000001</v>
      </c>
      <c r="K52" s="77"/>
      <c r="L52" s="76">
        <f>SUM(L53:L55)</f>
        <v>107.56</v>
      </c>
      <c r="M52" s="78">
        <f>L52+H52</f>
        <v>232.57999999999998</v>
      </c>
      <c r="N52" s="75">
        <f>J52+F52</f>
        <v>164.29000000000002</v>
      </c>
      <c r="O52" s="79">
        <v>11</v>
      </c>
      <c r="P52" s="88"/>
    </row>
    <row r="53" spans="1:15" ht="12.75" outlineLevel="1">
      <c r="A53" s="80">
        <v>220</v>
      </c>
      <c r="B53" s="59" t="s">
        <v>162</v>
      </c>
      <c r="C53" s="60" t="s">
        <v>27</v>
      </c>
      <c r="D53" s="90" t="s">
        <v>163</v>
      </c>
      <c r="E53" s="15" t="s">
        <v>367</v>
      </c>
      <c r="F53" s="6"/>
      <c r="G53" s="62">
        <f>IF(F53&lt;E$8,0,IF(F53&gt;H$8,"снят",F53-E$8))</f>
        <v>0</v>
      </c>
      <c r="H53" s="68">
        <f>IF(OR(E53="снят",G53="снят"),100,E53+G53)</f>
        <v>100</v>
      </c>
      <c r="I53" s="22">
        <v>0</v>
      </c>
      <c r="J53" s="107">
        <v>30.71</v>
      </c>
      <c r="K53" s="62">
        <f>IF(J53&lt;I$8,0,IF(J53&gt;L$8,"снят",J53-I$8))</f>
        <v>0</v>
      </c>
      <c r="L53" s="68">
        <f>IF(OR(I53="снят",K53="снят"),100,I53+K53)</f>
        <v>0</v>
      </c>
      <c r="M53" s="81"/>
      <c r="N53" s="82"/>
      <c r="O53" s="123"/>
    </row>
    <row r="54" spans="1:15" ht="12.75" outlineLevel="1">
      <c r="A54" s="80">
        <v>227</v>
      </c>
      <c r="B54" s="59" t="s">
        <v>133</v>
      </c>
      <c r="C54" s="60" t="s">
        <v>27</v>
      </c>
      <c r="D54" s="61" t="s">
        <v>164</v>
      </c>
      <c r="E54" s="15">
        <v>10</v>
      </c>
      <c r="F54" s="6">
        <v>50.19</v>
      </c>
      <c r="G54" s="62">
        <f>IF(F54&lt;E$8,0,IF(F54&gt;H$8,"снят",F54-E$8))</f>
        <v>7.189999999999998</v>
      </c>
      <c r="H54" s="68">
        <f>IF(OR(E54="снят",G54="снят"),100,E54+G54)</f>
        <v>17.189999999999998</v>
      </c>
      <c r="I54" s="22" t="s">
        <v>367</v>
      </c>
      <c r="J54" s="107"/>
      <c r="K54" s="62">
        <f>IF(J54&lt;I$8,0,IF(J54&gt;L$8,"снят",J54-I$8))</f>
        <v>0</v>
      </c>
      <c r="L54" s="68">
        <f>IF(OR(I54="снят",K54="снят"),100,I54+K54)</f>
        <v>100</v>
      </c>
      <c r="M54" s="84"/>
      <c r="N54" s="85"/>
      <c r="O54" s="123"/>
    </row>
    <row r="55" spans="1:15" ht="12.75" outlineLevel="1">
      <c r="A55" s="80">
        <v>231</v>
      </c>
      <c r="B55" s="59" t="s">
        <v>44</v>
      </c>
      <c r="C55" s="92" t="s">
        <v>27</v>
      </c>
      <c r="D55" s="90" t="s">
        <v>73</v>
      </c>
      <c r="E55" s="15">
        <v>5</v>
      </c>
      <c r="F55" s="6">
        <v>45.83</v>
      </c>
      <c r="G55" s="62">
        <f>IF(F55&lt;E$8,0,IF(F55&gt;H$8,"снят",F55-E$8))</f>
        <v>2.8299999999999983</v>
      </c>
      <c r="H55" s="68">
        <f>IF(OR(E55="снят",G55="снят"),100,E55+G55)</f>
        <v>7.829999999999998</v>
      </c>
      <c r="I55" s="22">
        <v>5</v>
      </c>
      <c r="J55" s="107">
        <v>37.56</v>
      </c>
      <c r="K55" s="62">
        <f>IF(J55&lt;I$8,0,IF(J55&gt;L$8,"снят",J55-I$8))</f>
        <v>2.5600000000000023</v>
      </c>
      <c r="L55" s="68">
        <f>IF(OR(I55="снят",K55="снят"),100,I55+K55)</f>
        <v>7.560000000000002</v>
      </c>
      <c r="M55" s="84"/>
      <c r="N55" s="85"/>
      <c r="O55" s="123"/>
    </row>
    <row r="56" spans="1:15" s="88" customFormat="1" ht="12.75">
      <c r="A56" s="73">
        <v>12</v>
      </c>
      <c r="B56" s="74" t="s">
        <v>291</v>
      </c>
      <c r="C56" s="122"/>
      <c r="D56" s="76"/>
      <c r="E56" s="12"/>
      <c r="F56" s="11">
        <f>SUM(F57:F59)</f>
        <v>88.28999999999999</v>
      </c>
      <c r="G56" s="77"/>
      <c r="H56" s="76">
        <f>SUM(H57:H59)</f>
        <v>117.28999999999999</v>
      </c>
      <c r="I56" s="12"/>
      <c r="J56" s="11">
        <f>SUM(J57:J59)</f>
        <v>75.41</v>
      </c>
      <c r="K56" s="77"/>
      <c r="L56" s="76">
        <f>SUM(L57:L59)</f>
        <v>120.41</v>
      </c>
      <c r="M56" s="78">
        <f>L56+H56</f>
        <v>237.7</v>
      </c>
      <c r="N56" s="75">
        <f>J56+F56</f>
        <v>163.7</v>
      </c>
      <c r="O56" s="79">
        <v>12</v>
      </c>
    </row>
    <row r="57" spans="1:15" ht="12.75" outlineLevel="1">
      <c r="A57" s="80">
        <v>211</v>
      </c>
      <c r="B57" s="69" t="s">
        <v>345</v>
      </c>
      <c r="C57" s="60" t="s">
        <v>28</v>
      </c>
      <c r="D57" s="94" t="s">
        <v>346</v>
      </c>
      <c r="E57" s="15">
        <v>15</v>
      </c>
      <c r="F57" s="6">
        <v>43.91</v>
      </c>
      <c r="G57" s="62">
        <f>IF(F57&lt;E$8,0,IF(F57&gt;H$8,"снят",F57-E$8))</f>
        <v>0.9099999999999966</v>
      </c>
      <c r="H57" s="68">
        <f>IF(OR(E57="снят",G57="снят"),100,E57+G57)</f>
        <v>15.909999999999997</v>
      </c>
      <c r="I57" s="22" t="s">
        <v>367</v>
      </c>
      <c r="J57" s="107"/>
      <c r="K57" s="62">
        <f>IF(J57&lt;I$8,0,IF(J57&gt;L$8,"снят",J57-I$8))</f>
        <v>0</v>
      </c>
      <c r="L57" s="68">
        <f>IF(OR(I57="снят",K57="снят"),100,I57+K57)</f>
        <v>100</v>
      </c>
      <c r="M57" s="81"/>
      <c r="N57" s="82"/>
      <c r="O57" s="123"/>
    </row>
    <row r="58" spans="1:16" ht="12.75" outlineLevel="1">
      <c r="A58" s="80">
        <v>222</v>
      </c>
      <c r="B58" s="160" t="s">
        <v>83</v>
      </c>
      <c r="C58" s="161" t="s">
        <v>342</v>
      </c>
      <c r="D58" s="162" t="s">
        <v>103</v>
      </c>
      <c r="E58" s="15" t="s">
        <v>367</v>
      </c>
      <c r="F58" s="6"/>
      <c r="G58" s="62">
        <f>IF(F58&lt;E$8,0,IF(F58&gt;H$8,"снят",F58-E$8))</f>
        <v>0</v>
      </c>
      <c r="H58" s="68">
        <f>IF(OR(E58="снят",G58="снят"),100,E58+G58)</f>
        <v>100</v>
      </c>
      <c r="I58" s="22">
        <v>10</v>
      </c>
      <c r="J58" s="107">
        <v>38.19</v>
      </c>
      <c r="K58" s="62">
        <f>IF(J58&lt;I$8,0,IF(J58&gt;L$8,"снят",J58-I$8))</f>
        <v>3.1899999999999977</v>
      </c>
      <c r="L58" s="68">
        <f>IF(OR(I58="снят",K58="снят"),100,I58+K58)</f>
        <v>13.189999999999998</v>
      </c>
      <c r="M58" s="84"/>
      <c r="N58" s="85"/>
      <c r="O58" s="123"/>
      <c r="P58" s="25" t="s">
        <v>168</v>
      </c>
    </row>
    <row r="59" spans="1:15" ht="12.75" outlineLevel="1">
      <c r="A59" s="80">
        <v>203</v>
      </c>
      <c r="B59" s="69" t="s">
        <v>347</v>
      </c>
      <c r="C59" s="127" t="s">
        <v>241</v>
      </c>
      <c r="D59" s="71" t="s">
        <v>348</v>
      </c>
      <c r="E59" s="15">
        <v>0</v>
      </c>
      <c r="F59" s="6">
        <v>44.38</v>
      </c>
      <c r="G59" s="62">
        <f>IF(F59&lt;E$8,0,IF(F59&gt;H$8,"снят",F59-E$8))</f>
        <v>1.3800000000000026</v>
      </c>
      <c r="H59" s="68">
        <f>IF(OR(E59="снят",G59="снят"),100,E59+G59)</f>
        <v>1.3800000000000026</v>
      </c>
      <c r="I59" s="22">
        <v>5</v>
      </c>
      <c r="J59" s="107">
        <v>37.22</v>
      </c>
      <c r="K59" s="62">
        <f>IF(J59&lt;I$8,0,IF(J59&gt;L$8,"снят",J59-I$8))</f>
        <v>2.219999999999999</v>
      </c>
      <c r="L59" s="68">
        <f>IF(OR(I59="снят",K59="снят"),100,I59+K59)</f>
        <v>7.219999999999999</v>
      </c>
      <c r="M59" s="84"/>
      <c r="N59" s="85"/>
      <c r="O59" s="123"/>
    </row>
    <row r="60" spans="1:15" s="88" customFormat="1" ht="12.75">
      <c r="A60" s="73">
        <v>8</v>
      </c>
      <c r="B60" s="74" t="s">
        <v>114</v>
      </c>
      <c r="C60" s="122"/>
      <c r="D60" s="76"/>
      <c r="E60" s="12"/>
      <c r="F60" s="11">
        <f>SUM(F61:F63)</f>
        <v>100.87</v>
      </c>
      <c r="G60" s="77"/>
      <c r="H60" s="76">
        <f>SUM(H61:H63)</f>
        <v>139.87</v>
      </c>
      <c r="I60" s="12"/>
      <c r="J60" s="11">
        <f>SUM(J61:J63)</f>
        <v>90.35</v>
      </c>
      <c r="K60" s="77"/>
      <c r="L60" s="76">
        <f>SUM(L61:L63)</f>
        <v>125.35</v>
      </c>
      <c r="M60" s="78">
        <f>L60+H60</f>
        <v>265.22</v>
      </c>
      <c r="N60" s="75">
        <f>J60+F60</f>
        <v>191.22</v>
      </c>
      <c r="O60" s="79">
        <v>13</v>
      </c>
    </row>
    <row r="61" spans="1:15" ht="12.75" outlineLevel="1">
      <c r="A61" s="80">
        <v>237</v>
      </c>
      <c r="B61" s="59" t="s">
        <v>110</v>
      </c>
      <c r="C61" s="60" t="s">
        <v>125</v>
      </c>
      <c r="D61" s="90" t="s">
        <v>126</v>
      </c>
      <c r="E61" s="15" t="s">
        <v>367</v>
      </c>
      <c r="F61" s="6"/>
      <c r="G61" s="62">
        <f>IF(F61&lt;E$8,0,IF(F61&gt;H$8,"снят",F61-E$8))</f>
        <v>0</v>
      </c>
      <c r="H61" s="68">
        <f>IF(OR(E61="снят",G61="снят"),100,E61+G61)</f>
        <v>100</v>
      </c>
      <c r="I61" s="22">
        <v>0</v>
      </c>
      <c r="J61" s="107">
        <v>45.5</v>
      </c>
      <c r="K61" s="62">
        <f>IF(J61&lt;I$8,0,IF(J61&gt;L$8,"снят",J61-I$8))</f>
        <v>10.5</v>
      </c>
      <c r="L61" s="68">
        <f>IF(OR(I61="снят",K61="снят"),100,I61+K61)</f>
        <v>10.5</v>
      </c>
      <c r="M61" s="81"/>
      <c r="N61" s="82"/>
      <c r="O61" s="123"/>
    </row>
    <row r="62" spans="1:15" ht="12.75" outlineLevel="1">
      <c r="A62" s="80">
        <v>234</v>
      </c>
      <c r="B62" s="59" t="s">
        <v>79</v>
      </c>
      <c r="C62" s="60" t="s">
        <v>124</v>
      </c>
      <c r="D62" s="61" t="s">
        <v>128</v>
      </c>
      <c r="E62" s="15">
        <v>5</v>
      </c>
      <c r="F62" s="6">
        <v>49.35</v>
      </c>
      <c r="G62" s="62">
        <f>IF(F62&lt;E$8,0,IF(F62&gt;H$8,"снят",F62-E$8))</f>
        <v>6.350000000000001</v>
      </c>
      <c r="H62" s="68">
        <f>IF(OR(E62="снят",G62="снят"),100,E62+G62)</f>
        <v>11.350000000000001</v>
      </c>
      <c r="I62" s="22">
        <v>5</v>
      </c>
      <c r="J62" s="107">
        <v>44.85</v>
      </c>
      <c r="K62" s="62">
        <f>IF(J62&lt;I$8,0,IF(J62&gt;L$8,"снят",J62-I$8))</f>
        <v>9.850000000000001</v>
      </c>
      <c r="L62" s="68">
        <f>IF(OR(I62="снят",K62="снят"),100,I62+K62)</f>
        <v>14.850000000000001</v>
      </c>
      <c r="M62" s="84"/>
      <c r="N62" s="85"/>
      <c r="O62" s="123"/>
    </row>
    <row r="63" spans="1:15" ht="12.75" outlineLevel="1">
      <c r="A63" s="80">
        <v>226</v>
      </c>
      <c r="B63" s="59" t="s">
        <v>127</v>
      </c>
      <c r="C63" s="60" t="s">
        <v>27</v>
      </c>
      <c r="D63" s="61" t="s">
        <v>129</v>
      </c>
      <c r="E63" s="15">
        <v>20</v>
      </c>
      <c r="F63" s="6">
        <v>51.52</v>
      </c>
      <c r="G63" s="62">
        <f>IF(F63&lt;E$8,0,IF(F63&gt;H$8,"снят",F63-E$8))</f>
        <v>8.520000000000003</v>
      </c>
      <c r="H63" s="68">
        <f>IF(OR(E63="снят",G63="снят"),100,E63+G63)</f>
        <v>28.520000000000003</v>
      </c>
      <c r="I63" s="22" t="s">
        <v>367</v>
      </c>
      <c r="J63" s="107"/>
      <c r="K63" s="62">
        <f>IF(J63&lt;I$8,0,IF(J63&gt;L$8,"снят",J63-I$8))</f>
        <v>0</v>
      </c>
      <c r="L63" s="68">
        <f>IF(OR(I63="снят",K63="снят"),100,I63+K63)</f>
        <v>100</v>
      </c>
      <c r="M63" s="84"/>
      <c r="N63" s="85"/>
      <c r="O63" s="123"/>
    </row>
    <row r="64" spans="1:16" s="88" customFormat="1" ht="12.75">
      <c r="A64" s="73">
        <v>4</v>
      </c>
      <c r="B64" s="74" t="s">
        <v>359</v>
      </c>
      <c r="C64" s="122"/>
      <c r="D64" s="76"/>
      <c r="E64" s="12"/>
      <c r="F64" s="11">
        <f>SUM(F65:F67)</f>
        <v>85.06</v>
      </c>
      <c r="G64" s="77"/>
      <c r="H64" s="76">
        <f>SUM(H65:H67)</f>
        <v>115.44</v>
      </c>
      <c r="I64" s="12"/>
      <c r="J64" s="11">
        <f>SUM(J65:J67)</f>
        <v>36.5</v>
      </c>
      <c r="K64" s="77"/>
      <c r="L64" s="76">
        <f>SUM(L65:L67)</f>
        <v>201.5</v>
      </c>
      <c r="M64" s="78">
        <f>L64+H64</f>
        <v>316.94</v>
      </c>
      <c r="N64" s="75">
        <f>J64+F64</f>
        <v>121.56</v>
      </c>
      <c r="O64" s="79">
        <v>14</v>
      </c>
      <c r="P64" s="25"/>
    </row>
    <row r="65" spans="1:15" ht="12.75" outlineLevel="1">
      <c r="A65" s="80">
        <v>201</v>
      </c>
      <c r="B65" s="69" t="s">
        <v>247</v>
      </c>
      <c r="C65" s="60" t="s">
        <v>242</v>
      </c>
      <c r="D65" s="94" t="s">
        <v>249</v>
      </c>
      <c r="E65" s="15">
        <v>5</v>
      </c>
      <c r="F65" s="6">
        <v>41.62</v>
      </c>
      <c r="G65" s="62">
        <f>IF(F65&lt;E$8,0,IF(F65&gt;H$8,"снят",F65-E$8))</f>
        <v>0</v>
      </c>
      <c r="H65" s="68">
        <f>IF(OR(E65="снят",G65="снят"),100,E65+G65)</f>
        <v>5</v>
      </c>
      <c r="I65" s="22" t="s">
        <v>367</v>
      </c>
      <c r="J65" s="107"/>
      <c r="K65" s="62">
        <f>IF(J65&lt;I$8,0,IF(J65&gt;L$8,"снят",J65-I$8))</f>
        <v>0</v>
      </c>
      <c r="L65" s="68">
        <f>IF(OR(I65="снят",K65="снят"),100,I65+K65)</f>
        <v>100</v>
      </c>
      <c r="M65" s="81"/>
      <c r="N65" s="82"/>
      <c r="O65" s="123"/>
    </row>
    <row r="66" spans="1:15" ht="12.75" outlineLevel="1">
      <c r="A66" s="80">
        <v>244</v>
      </c>
      <c r="B66" s="59" t="s">
        <v>248</v>
      </c>
      <c r="C66" s="60" t="s">
        <v>242</v>
      </c>
      <c r="D66" s="61" t="s">
        <v>250</v>
      </c>
      <c r="E66" s="15" t="s">
        <v>367</v>
      </c>
      <c r="F66" s="6"/>
      <c r="G66" s="62">
        <f>IF(F66&lt;E$8,0,IF(F66&gt;H$8,"снят",F66-E$8))</f>
        <v>0</v>
      </c>
      <c r="H66" s="68">
        <f>IF(OR(E66="снят",G66="снят"),100,E66+G66)</f>
        <v>100</v>
      </c>
      <c r="I66" s="22" t="s">
        <v>367</v>
      </c>
      <c r="J66" s="107"/>
      <c r="K66" s="62">
        <f>IF(J66&lt;I$8,0,IF(J66&gt;L$8,"снят",J66-I$8))</f>
        <v>0</v>
      </c>
      <c r="L66" s="68">
        <f>IF(OR(I66="снят",K66="снят"),100,I66+K66)</f>
        <v>100</v>
      </c>
      <c r="M66" s="84"/>
      <c r="N66" s="85"/>
      <c r="O66" s="123"/>
    </row>
    <row r="67" spans="1:15" ht="12.75" outlineLevel="1">
      <c r="A67" s="80">
        <v>215</v>
      </c>
      <c r="B67" s="59" t="s">
        <v>173</v>
      </c>
      <c r="C67" s="60" t="s">
        <v>242</v>
      </c>
      <c r="D67" s="61" t="s">
        <v>251</v>
      </c>
      <c r="E67" s="15">
        <v>10</v>
      </c>
      <c r="F67" s="6">
        <v>43.44</v>
      </c>
      <c r="G67" s="62">
        <f>IF(F67&lt;E$8,0,IF(F67&gt;H$8,"снят",F67-E$8))</f>
        <v>0.4399999999999977</v>
      </c>
      <c r="H67" s="68">
        <f>IF(OR(E67="снят",G67="снят"),100,E67+G67)</f>
        <v>10.439999999999998</v>
      </c>
      <c r="I67" s="22">
        <v>0</v>
      </c>
      <c r="J67" s="107">
        <v>36.5</v>
      </c>
      <c r="K67" s="62">
        <f>IF(J67&lt;I$8,0,IF(J67&gt;L$8,"снят",J67-I$8))</f>
        <v>1.5</v>
      </c>
      <c r="L67" s="68">
        <f>IF(OR(I67="снят",K67="снят"),100,I67+K67)</f>
        <v>1.5</v>
      </c>
      <c r="M67" s="84"/>
      <c r="N67" s="85"/>
      <c r="O67" s="123"/>
    </row>
    <row r="68" spans="1:15" s="88" customFormat="1" ht="12.75">
      <c r="A68" s="73">
        <v>2</v>
      </c>
      <c r="B68" s="74" t="s">
        <v>156</v>
      </c>
      <c r="C68" s="122"/>
      <c r="D68" s="76"/>
      <c r="E68" s="12"/>
      <c r="F68" s="11">
        <f>SUM(F69:F71)</f>
        <v>45.57</v>
      </c>
      <c r="G68" s="77"/>
      <c r="H68" s="76">
        <f>SUM(H69:H71)</f>
        <v>207.57</v>
      </c>
      <c r="I68" s="12"/>
      <c r="J68" s="11">
        <f>SUM(J69:J71)</f>
        <v>42.66</v>
      </c>
      <c r="K68" s="77"/>
      <c r="L68" s="76">
        <f>SUM(L69:L71)</f>
        <v>207.66</v>
      </c>
      <c r="M68" s="78">
        <f>L68+H68</f>
        <v>415.23</v>
      </c>
      <c r="N68" s="75">
        <f>J68+F68</f>
        <v>88.22999999999999</v>
      </c>
      <c r="O68" s="79">
        <v>15</v>
      </c>
    </row>
    <row r="69" spans="1:16" ht="12.75" outlineLevel="1">
      <c r="A69" s="80">
        <v>233</v>
      </c>
      <c r="B69" s="59" t="s">
        <v>150</v>
      </c>
      <c r="C69" s="60" t="s">
        <v>27</v>
      </c>
      <c r="D69" s="61" t="s">
        <v>165</v>
      </c>
      <c r="E69" s="15">
        <v>5</v>
      </c>
      <c r="F69" s="6">
        <v>45.57</v>
      </c>
      <c r="G69" s="62">
        <f>IF(F69&lt;E$8,0,IF(F69&gt;H$8,"снят",F69-E$8))</f>
        <v>2.5700000000000003</v>
      </c>
      <c r="H69" s="68">
        <f>IF(OR(E69="снят",G69="снят"),100,E69+G69)</f>
        <v>7.57</v>
      </c>
      <c r="I69" s="22" t="s">
        <v>367</v>
      </c>
      <c r="J69" s="107"/>
      <c r="K69" s="62">
        <f>IF(J69&lt;I$8,0,IF(J69&gt;L$8,"снят",J69-I$8))</f>
        <v>0</v>
      </c>
      <c r="L69" s="68">
        <f>IF(OR(I69="снят",K69="снят"),100,I69+K69)</f>
        <v>100</v>
      </c>
      <c r="M69" s="81"/>
      <c r="N69" s="82"/>
      <c r="O69" s="123"/>
      <c r="P69" s="25" t="s">
        <v>168</v>
      </c>
    </row>
    <row r="70" spans="1:16" ht="12.75" outlineLevel="1">
      <c r="A70" s="80">
        <v>241</v>
      </c>
      <c r="B70" s="59"/>
      <c r="C70" s="60"/>
      <c r="D70" s="61"/>
      <c r="E70" s="15" t="s">
        <v>367</v>
      </c>
      <c r="F70" s="6"/>
      <c r="G70" s="62">
        <f>IF(F70&lt;E$8,0,IF(F70&gt;H$8,"снят",F70-E$8))</f>
        <v>0</v>
      </c>
      <c r="H70" s="68">
        <f>IF(OR(E70="снят",G70="снят"),100,E70+G70)</f>
        <v>100</v>
      </c>
      <c r="I70" s="22">
        <v>100</v>
      </c>
      <c r="J70" s="107"/>
      <c r="K70" s="62">
        <f>IF(J70&lt;I$8,0,IF(J70&gt;L$8,"снят",J70-I$8))</f>
        <v>0</v>
      </c>
      <c r="L70" s="68">
        <f>IF(OR(I70="снят",K70="снят"),100,I70+K70)</f>
        <v>100</v>
      </c>
      <c r="M70" s="84"/>
      <c r="N70" s="85"/>
      <c r="O70" s="123"/>
      <c r="P70" s="25" t="s">
        <v>168</v>
      </c>
    </row>
    <row r="71" spans="1:15" ht="12.75" outlineLevel="1">
      <c r="A71" s="80">
        <v>236</v>
      </c>
      <c r="B71" s="160" t="s">
        <v>162</v>
      </c>
      <c r="C71" s="161" t="s">
        <v>27</v>
      </c>
      <c r="D71" s="162" t="s">
        <v>166</v>
      </c>
      <c r="E71" s="15" t="s">
        <v>367</v>
      </c>
      <c r="F71" s="6"/>
      <c r="G71" s="62">
        <f>IF(F71&lt;E$8,0,IF(F71&gt;H$8,"снят",F71-E$8))</f>
        <v>0</v>
      </c>
      <c r="H71" s="68">
        <f>IF(OR(E71="снят",G71="снят"),100,E71+G71)</f>
        <v>100</v>
      </c>
      <c r="I71" s="22">
        <v>0</v>
      </c>
      <c r="J71" s="107">
        <v>42.66</v>
      </c>
      <c r="K71" s="62">
        <f>IF(J71&lt;I$8,0,IF(J71&gt;L$8,"снят",J71-I$8))</f>
        <v>7.659999999999997</v>
      </c>
      <c r="L71" s="68">
        <f>IF(OR(I71="снят",K71="снят"),100,I71+K71)</f>
        <v>7.659999999999997</v>
      </c>
      <c r="M71" s="84"/>
      <c r="N71" s="85"/>
      <c r="O71" s="123"/>
    </row>
  </sheetData>
  <sheetProtection selectLockedCells="1"/>
  <mergeCells count="2">
    <mergeCell ref="E4:H4"/>
    <mergeCell ref="I4:L4"/>
  </mergeCells>
  <printOptions horizontalCentered="1"/>
  <pageMargins left="0.5118110236220472" right="0.5118110236220472" top="0.31496062992125984" bottom="0.31496062992125984" header="0.15748031496062992" footer="0.15748031496062992"/>
  <pageSetup fitToHeight="1" fitToWidth="1" horizontalDpi="600" verticalDpi="600" orientation="portrait" paperSize="9" scale="62" r:id="rId1"/>
  <headerFooter alignWithMargins="0">
    <oddFooter>&amp;C&amp;P&amp;R&amp;"Arial Cyr,курсив" &amp;A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6" sqref="A16:IV16"/>
    </sheetView>
  </sheetViews>
  <sheetFormatPr defaultColWidth="9.00390625" defaultRowHeight="12.75"/>
  <cols>
    <col min="1" max="1" width="5.25390625" style="25" customWidth="1"/>
    <col min="2" max="2" width="24.25390625" style="25" customWidth="1"/>
    <col min="3" max="3" width="15.125" style="25" customWidth="1"/>
    <col min="4" max="4" width="22.625" style="25" customWidth="1"/>
    <col min="5" max="5" width="8.75390625" style="25" customWidth="1"/>
    <col min="6" max="6" width="7.25390625" style="25" customWidth="1"/>
    <col min="7" max="7" width="8.25390625" style="25" customWidth="1"/>
    <col min="8" max="8" width="10.125" style="25" customWidth="1"/>
    <col min="9" max="9" width="7.625" style="25" customWidth="1"/>
    <col min="10" max="10" width="7.25390625" style="25" customWidth="1"/>
    <col min="11" max="11" width="8.875" style="25" customWidth="1"/>
    <col min="12" max="12" width="10.00390625" style="25" customWidth="1"/>
    <col min="13" max="13" width="9.375" style="25" customWidth="1"/>
    <col min="14" max="14" width="10.875" style="25" bestFit="1" customWidth="1"/>
    <col min="15" max="15" width="4.375" style="25" customWidth="1"/>
    <col min="16" max="16" width="5.375" style="133" customWidth="1"/>
    <col min="17" max="16384" width="9.125" style="25" customWidth="1"/>
  </cols>
  <sheetData>
    <row r="1" spans="1:12" ht="20.25">
      <c r="A1" s="23" t="s">
        <v>0</v>
      </c>
      <c r="E1" s="26" t="s">
        <v>94</v>
      </c>
      <c r="F1" s="109"/>
      <c r="G1" s="28"/>
      <c r="H1" s="109"/>
      <c r="I1" s="109"/>
      <c r="J1" s="28"/>
      <c r="K1" s="109"/>
      <c r="L1" s="110"/>
    </row>
    <row r="2" spans="5:12" ht="12.75">
      <c r="E2" s="111"/>
      <c r="F2" s="111"/>
      <c r="G2" s="111"/>
      <c r="H2" s="111"/>
      <c r="I2" s="111"/>
      <c r="J2" s="111"/>
      <c r="K2" s="111"/>
      <c r="L2" s="111"/>
    </row>
    <row r="3" spans="2:12" ht="18">
      <c r="B3" s="31" t="s">
        <v>14</v>
      </c>
      <c r="C3" s="32"/>
      <c r="D3" s="159" t="s">
        <v>363</v>
      </c>
      <c r="E3" s="111"/>
      <c r="F3" s="111" t="s">
        <v>1</v>
      </c>
      <c r="G3" s="111"/>
      <c r="H3" s="34" t="s">
        <v>22</v>
      </c>
      <c r="I3" s="110"/>
      <c r="J3" s="110"/>
      <c r="K3" s="35"/>
      <c r="L3" s="35"/>
    </row>
    <row r="4" spans="5:12" ht="12.75">
      <c r="E4" s="199" t="s">
        <v>100</v>
      </c>
      <c r="F4" s="199"/>
      <c r="G4" s="199"/>
      <c r="H4" s="199"/>
      <c r="I4" s="199" t="s">
        <v>99</v>
      </c>
      <c r="J4" s="199"/>
      <c r="K4" s="199"/>
      <c r="L4" s="199"/>
    </row>
    <row r="5" spans="5:12" ht="12.75">
      <c r="E5" s="32" t="s">
        <v>97</v>
      </c>
      <c r="F5" s="111"/>
      <c r="G5" s="111"/>
      <c r="H5" s="112">
        <v>153</v>
      </c>
      <c r="I5" s="32" t="s">
        <v>98</v>
      </c>
      <c r="J5" s="111"/>
      <c r="K5" s="111"/>
      <c r="L5" s="112">
        <v>160</v>
      </c>
    </row>
    <row r="6" spans="2:12" ht="12.75">
      <c r="B6" s="39" t="s">
        <v>15</v>
      </c>
      <c r="C6" s="40">
        <v>67</v>
      </c>
      <c r="E6" s="111" t="s">
        <v>18</v>
      </c>
      <c r="F6" s="111"/>
      <c r="G6" s="114">
        <f>H5/E8</f>
        <v>4.135135135135135</v>
      </c>
      <c r="H6" s="111"/>
      <c r="I6" s="111" t="s">
        <v>18</v>
      </c>
      <c r="J6" s="111"/>
      <c r="K6" s="114">
        <f>L5/I8</f>
        <v>4.102564102564102</v>
      </c>
      <c r="L6" s="111"/>
    </row>
    <row r="7" spans="5:12" ht="13.5" thickBot="1">
      <c r="E7" s="111" t="s">
        <v>2</v>
      </c>
      <c r="F7" s="110"/>
      <c r="G7" s="111"/>
      <c r="H7" s="31" t="s">
        <v>3</v>
      </c>
      <c r="I7" s="111" t="s">
        <v>2</v>
      </c>
      <c r="J7" s="110"/>
      <c r="K7" s="111"/>
      <c r="L7" s="31" t="s">
        <v>3</v>
      </c>
    </row>
    <row r="8" spans="1:15" ht="21" thickBot="1">
      <c r="A8" s="43" t="s">
        <v>17</v>
      </c>
      <c r="B8" s="45"/>
      <c r="C8" s="45" t="s">
        <v>22</v>
      </c>
      <c r="D8" s="45"/>
      <c r="E8" s="115">
        <v>37</v>
      </c>
      <c r="F8" s="110"/>
      <c r="G8" s="116"/>
      <c r="H8" s="115">
        <v>56</v>
      </c>
      <c r="I8" s="115">
        <v>39</v>
      </c>
      <c r="J8" s="110"/>
      <c r="K8" s="116"/>
      <c r="L8" s="115">
        <v>65</v>
      </c>
      <c r="M8" s="45"/>
      <c r="N8" s="45"/>
      <c r="O8" s="45"/>
    </row>
    <row r="9" spans="1:17" s="57" customFormat="1" ht="39.75" customHeight="1" thickBot="1">
      <c r="A9" s="49" t="s">
        <v>5</v>
      </c>
      <c r="B9" s="51" t="s">
        <v>20</v>
      </c>
      <c r="C9" s="51" t="s">
        <v>6</v>
      </c>
      <c r="D9" s="52" t="s">
        <v>7</v>
      </c>
      <c r="E9" s="117" t="s">
        <v>8</v>
      </c>
      <c r="F9" s="118" t="s">
        <v>9</v>
      </c>
      <c r="G9" s="118" t="s">
        <v>10</v>
      </c>
      <c r="H9" s="119" t="s">
        <v>95</v>
      </c>
      <c r="I9" s="117" t="s">
        <v>8</v>
      </c>
      <c r="J9" s="118" t="s">
        <v>9</v>
      </c>
      <c r="K9" s="118" t="s">
        <v>10</v>
      </c>
      <c r="L9" s="119" t="s">
        <v>96</v>
      </c>
      <c r="M9" s="51" t="s">
        <v>12</v>
      </c>
      <c r="N9" s="51" t="s">
        <v>13</v>
      </c>
      <c r="O9" s="134" t="s">
        <v>16</v>
      </c>
      <c r="P9" s="135"/>
      <c r="Q9" s="136"/>
    </row>
    <row r="10" spans="1:15" ht="12.75">
      <c r="A10" s="80">
        <v>22</v>
      </c>
      <c r="B10" s="59" t="s">
        <v>30</v>
      </c>
      <c r="C10" s="60" t="s">
        <v>38</v>
      </c>
      <c r="D10" s="61" t="s">
        <v>32</v>
      </c>
      <c r="E10" s="5">
        <v>0</v>
      </c>
      <c r="F10" s="3">
        <v>29.69</v>
      </c>
      <c r="G10" s="67">
        <f aca="true" t="shared" si="0" ref="G10:G41">IF((F10-$E$8)&lt;0,0,IF(F10&gt;$H$8,"снят",(F10-$E$8)))</f>
        <v>0</v>
      </c>
      <c r="H10" s="138">
        <f aca="true" t="shared" si="1" ref="H10:H41">IF(OR(E10="снят",G10="снят"),100,E10+G10)</f>
        <v>0</v>
      </c>
      <c r="I10" s="10">
        <v>0</v>
      </c>
      <c r="J10" s="1">
        <v>34</v>
      </c>
      <c r="K10" s="70">
        <f aca="true" t="shared" si="2" ref="K10:K41">IF((J10-$I$8)&lt;0,0,IF(J10&gt;$L$8,"снят",(J10-$I$8)))</f>
        <v>0</v>
      </c>
      <c r="L10" s="71">
        <f aca="true" t="shared" si="3" ref="L10:L41">IF(OR(I10="снят",K10="снят"),100,I10+K10)</f>
        <v>0</v>
      </c>
      <c r="M10" s="92">
        <f aca="true" t="shared" si="4" ref="M10:M41">H10+L10</f>
        <v>0</v>
      </c>
      <c r="N10" s="60">
        <f aca="true" t="shared" si="5" ref="N10:N41">IF(M10&lt;100,F10+J10,"")</f>
        <v>63.69</v>
      </c>
      <c r="O10" s="137">
        <v>1</v>
      </c>
    </row>
    <row r="11" spans="1:15" ht="12.75">
      <c r="A11" s="80">
        <v>59</v>
      </c>
      <c r="B11" s="59" t="s">
        <v>82</v>
      </c>
      <c r="C11" s="60" t="s">
        <v>38</v>
      </c>
      <c r="D11" s="61" t="s">
        <v>169</v>
      </c>
      <c r="E11" s="5">
        <v>0</v>
      </c>
      <c r="F11" s="3">
        <v>31.5</v>
      </c>
      <c r="G11" s="67">
        <f t="shared" si="0"/>
        <v>0</v>
      </c>
      <c r="H11" s="105">
        <f t="shared" si="1"/>
        <v>0</v>
      </c>
      <c r="I11" s="9">
        <v>0</v>
      </c>
      <c r="J11" s="1">
        <v>38.47</v>
      </c>
      <c r="K11" s="70">
        <f t="shared" si="2"/>
        <v>0</v>
      </c>
      <c r="L11" s="71">
        <f t="shared" si="3"/>
        <v>0</v>
      </c>
      <c r="M11" s="92">
        <f t="shared" si="4"/>
        <v>0</v>
      </c>
      <c r="N11" s="60">
        <f t="shared" si="5"/>
        <v>69.97</v>
      </c>
      <c r="O11" s="137">
        <v>2</v>
      </c>
    </row>
    <row r="12" spans="1:15" ht="12.75">
      <c r="A12" s="80">
        <v>13</v>
      </c>
      <c r="B12" s="59" t="s">
        <v>289</v>
      </c>
      <c r="C12" s="70" t="s">
        <v>38</v>
      </c>
      <c r="D12" s="61" t="s">
        <v>294</v>
      </c>
      <c r="E12" s="5">
        <v>0</v>
      </c>
      <c r="F12" s="3">
        <v>33.14</v>
      </c>
      <c r="G12" s="67">
        <f t="shared" si="0"/>
        <v>0</v>
      </c>
      <c r="H12" s="105">
        <f t="shared" si="1"/>
        <v>0</v>
      </c>
      <c r="I12" s="9">
        <v>0</v>
      </c>
      <c r="J12" s="1">
        <v>39</v>
      </c>
      <c r="K12" s="70">
        <f t="shared" si="2"/>
        <v>0</v>
      </c>
      <c r="L12" s="71">
        <f t="shared" si="3"/>
        <v>0</v>
      </c>
      <c r="M12" s="92">
        <f t="shared" si="4"/>
        <v>0</v>
      </c>
      <c r="N12" s="60">
        <f t="shared" si="5"/>
        <v>72.14</v>
      </c>
      <c r="O12" s="137">
        <v>3</v>
      </c>
    </row>
    <row r="13" spans="1:15" ht="12.75">
      <c r="A13" s="80">
        <v>39</v>
      </c>
      <c r="B13" s="59" t="s">
        <v>289</v>
      </c>
      <c r="C13" s="60" t="s">
        <v>38</v>
      </c>
      <c r="D13" s="61" t="s">
        <v>290</v>
      </c>
      <c r="E13" s="5">
        <v>0</v>
      </c>
      <c r="F13" s="3">
        <v>34</v>
      </c>
      <c r="G13" s="67">
        <f t="shared" si="0"/>
        <v>0</v>
      </c>
      <c r="H13" s="105">
        <f t="shared" si="1"/>
        <v>0</v>
      </c>
      <c r="I13" s="9">
        <v>0</v>
      </c>
      <c r="J13" s="1">
        <v>38.32</v>
      </c>
      <c r="K13" s="70">
        <f t="shared" si="2"/>
        <v>0</v>
      </c>
      <c r="L13" s="71">
        <f t="shared" si="3"/>
        <v>0</v>
      </c>
      <c r="M13" s="92">
        <f t="shared" si="4"/>
        <v>0</v>
      </c>
      <c r="N13" s="60">
        <f t="shared" si="5"/>
        <v>72.32</v>
      </c>
      <c r="O13" s="123">
        <v>4</v>
      </c>
    </row>
    <row r="14" spans="1:15" ht="12.75">
      <c r="A14" s="80">
        <v>36</v>
      </c>
      <c r="B14" s="97" t="s">
        <v>176</v>
      </c>
      <c r="C14" s="60" t="s">
        <v>38</v>
      </c>
      <c r="D14" s="71" t="s">
        <v>177</v>
      </c>
      <c r="E14" s="3">
        <v>0</v>
      </c>
      <c r="F14" s="3">
        <v>32.37</v>
      </c>
      <c r="G14" s="67">
        <f t="shared" si="0"/>
        <v>0</v>
      </c>
      <c r="H14" s="105">
        <f t="shared" si="1"/>
        <v>0</v>
      </c>
      <c r="I14" s="9">
        <v>0</v>
      </c>
      <c r="J14" s="1">
        <v>39.62</v>
      </c>
      <c r="K14" s="70">
        <f t="shared" si="2"/>
        <v>0.6199999999999974</v>
      </c>
      <c r="L14" s="71">
        <f t="shared" si="3"/>
        <v>0.6199999999999974</v>
      </c>
      <c r="M14" s="92">
        <f t="shared" si="4"/>
        <v>0.6199999999999974</v>
      </c>
      <c r="N14" s="60">
        <f t="shared" si="5"/>
        <v>71.99</v>
      </c>
      <c r="O14" s="123">
        <v>5</v>
      </c>
    </row>
    <row r="15" spans="1:15" ht="12.75">
      <c r="A15" s="80">
        <v>56</v>
      </c>
      <c r="B15" s="181" t="s">
        <v>253</v>
      </c>
      <c r="C15" s="60" t="s">
        <v>38</v>
      </c>
      <c r="D15" s="100" t="s">
        <v>254</v>
      </c>
      <c r="E15" s="5">
        <v>0</v>
      </c>
      <c r="F15" s="3">
        <v>32.06</v>
      </c>
      <c r="G15" s="67">
        <f t="shared" si="0"/>
        <v>0</v>
      </c>
      <c r="H15" s="105">
        <f t="shared" si="1"/>
        <v>0</v>
      </c>
      <c r="I15" s="9">
        <v>0</v>
      </c>
      <c r="J15" s="1">
        <v>41.62</v>
      </c>
      <c r="K15" s="70">
        <f t="shared" si="2"/>
        <v>2.6199999999999974</v>
      </c>
      <c r="L15" s="71">
        <f t="shared" si="3"/>
        <v>2.6199999999999974</v>
      </c>
      <c r="M15" s="92">
        <f t="shared" si="4"/>
        <v>2.6199999999999974</v>
      </c>
      <c r="N15" s="60">
        <f t="shared" si="5"/>
        <v>73.68</v>
      </c>
      <c r="O15" s="123">
        <v>6</v>
      </c>
    </row>
    <row r="16" spans="1:15" ht="12.75">
      <c r="A16" s="80">
        <v>14</v>
      </c>
      <c r="B16" s="59" t="s">
        <v>209</v>
      </c>
      <c r="C16" s="60" t="s">
        <v>38</v>
      </c>
      <c r="D16" s="61" t="s">
        <v>212</v>
      </c>
      <c r="E16" s="3">
        <v>0</v>
      </c>
      <c r="F16" s="3">
        <v>36.04</v>
      </c>
      <c r="G16" s="67">
        <f t="shared" si="0"/>
        <v>0</v>
      </c>
      <c r="H16" s="105">
        <f t="shared" si="1"/>
        <v>0</v>
      </c>
      <c r="I16" s="9">
        <v>0</v>
      </c>
      <c r="J16" s="1">
        <v>42.69</v>
      </c>
      <c r="K16" s="70">
        <f t="shared" si="2"/>
        <v>3.6899999999999977</v>
      </c>
      <c r="L16" s="71">
        <f t="shared" si="3"/>
        <v>3.6899999999999977</v>
      </c>
      <c r="M16" s="92">
        <f t="shared" si="4"/>
        <v>3.6899999999999977</v>
      </c>
      <c r="N16" s="60">
        <f t="shared" si="5"/>
        <v>78.72999999999999</v>
      </c>
      <c r="O16" s="123">
        <v>7</v>
      </c>
    </row>
    <row r="17" spans="1:15" ht="12.75">
      <c r="A17" s="80">
        <v>61</v>
      </c>
      <c r="B17" s="89" t="s">
        <v>194</v>
      </c>
      <c r="C17" s="60" t="s">
        <v>38</v>
      </c>
      <c r="D17" s="90" t="s">
        <v>198</v>
      </c>
      <c r="E17" s="3">
        <v>0</v>
      </c>
      <c r="F17" s="3">
        <v>32.19</v>
      </c>
      <c r="G17" s="67">
        <f t="shared" si="0"/>
        <v>0</v>
      </c>
      <c r="H17" s="105">
        <f t="shared" si="1"/>
        <v>0</v>
      </c>
      <c r="I17" s="9">
        <v>0</v>
      </c>
      <c r="J17" s="1">
        <v>42.81</v>
      </c>
      <c r="K17" s="70">
        <f t="shared" si="2"/>
        <v>3.8100000000000023</v>
      </c>
      <c r="L17" s="71">
        <f t="shared" si="3"/>
        <v>3.8100000000000023</v>
      </c>
      <c r="M17" s="92">
        <f t="shared" si="4"/>
        <v>3.8100000000000023</v>
      </c>
      <c r="N17" s="60">
        <f t="shared" si="5"/>
        <v>75</v>
      </c>
      <c r="O17" s="123">
        <v>8</v>
      </c>
    </row>
    <row r="18" spans="1:15" ht="12.75">
      <c r="A18" s="80">
        <v>51</v>
      </c>
      <c r="B18" s="97" t="s">
        <v>173</v>
      </c>
      <c r="C18" s="98" t="s">
        <v>38</v>
      </c>
      <c r="D18" s="186" t="s">
        <v>174</v>
      </c>
      <c r="E18" s="3">
        <v>0</v>
      </c>
      <c r="F18" s="3">
        <v>31.37</v>
      </c>
      <c r="G18" s="67">
        <f t="shared" si="0"/>
        <v>0</v>
      </c>
      <c r="H18" s="105">
        <f t="shared" si="1"/>
        <v>0</v>
      </c>
      <c r="I18" s="9">
        <v>5</v>
      </c>
      <c r="J18" s="1">
        <v>38.43</v>
      </c>
      <c r="K18" s="70">
        <f t="shared" si="2"/>
        <v>0</v>
      </c>
      <c r="L18" s="71">
        <f t="shared" si="3"/>
        <v>5</v>
      </c>
      <c r="M18" s="92">
        <f t="shared" si="4"/>
        <v>5</v>
      </c>
      <c r="N18" s="60">
        <f t="shared" si="5"/>
        <v>69.8</v>
      </c>
      <c r="O18" s="123">
        <v>9</v>
      </c>
    </row>
    <row r="19" spans="1:15" ht="12.75">
      <c r="A19" s="80">
        <v>45</v>
      </c>
      <c r="B19" s="69" t="s">
        <v>269</v>
      </c>
      <c r="C19" s="70" t="s">
        <v>37</v>
      </c>
      <c r="D19" s="100" t="s">
        <v>270</v>
      </c>
      <c r="E19" s="3">
        <v>0</v>
      </c>
      <c r="F19" s="3">
        <v>36.78</v>
      </c>
      <c r="G19" s="67">
        <f t="shared" si="0"/>
        <v>0</v>
      </c>
      <c r="H19" s="105">
        <f t="shared" si="1"/>
        <v>0</v>
      </c>
      <c r="I19" s="9">
        <v>0</v>
      </c>
      <c r="J19" s="1">
        <v>45.82</v>
      </c>
      <c r="K19" s="70">
        <f t="shared" si="2"/>
        <v>6.82</v>
      </c>
      <c r="L19" s="71">
        <f t="shared" si="3"/>
        <v>6.82</v>
      </c>
      <c r="M19" s="92">
        <f t="shared" si="4"/>
        <v>6.82</v>
      </c>
      <c r="N19" s="60">
        <f t="shared" si="5"/>
        <v>82.6</v>
      </c>
      <c r="O19" s="123">
        <v>10</v>
      </c>
    </row>
    <row r="20" spans="1:15" ht="12.75">
      <c r="A20" s="80">
        <v>50</v>
      </c>
      <c r="B20" s="59" t="s">
        <v>36</v>
      </c>
      <c r="C20" s="60" t="s">
        <v>38</v>
      </c>
      <c r="D20" s="61" t="s">
        <v>39</v>
      </c>
      <c r="E20" s="3">
        <v>0</v>
      </c>
      <c r="F20" s="3">
        <v>36.03</v>
      </c>
      <c r="G20" s="67">
        <f t="shared" si="0"/>
        <v>0</v>
      </c>
      <c r="H20" s="105">
        <f t="shared" si="1"/>
        <v>0</v>
      </c>
      <c r="I20" s="9">
        <v>0</v>
      </c>
      <c r="J20" s="1">
        <v>45.88</v>
      </c>
      <c r="K20" s="70">
        <f t="shared" si="2"/>
        <v>6.880000000000003</v>
      </c>
      <c r="L20" s="71">
        <f t="shared" si="3"/>
        <v>6.880000000000003</v>
      </c>
      <c r="M20" s="92">
        <f t="shared" si="4"/>
        <v>6.880000000000003</v>
      </c>
      <c r="N20" s="60">
        <f t="shared" si="5"/>
        <v>81.91</v>
      </c>
      <c r="O20" s="123">
        <v>11</v>
      </c>
    </row>
    <row r="21" spans="1:15" ht="12.75">
      <c r="A21" s="80">
        <v>49</v>
      </c>
      <c r="B21" s="59" t="s">
        <v>208</v>
      </c>
      <c r="C21" s="60" t="s">
        <v>38</v>
      </c>
      <c r="D21" s="61" t="s">
        <v>211</v>
      </c>
      <c r="E21" s="3">
        <v>0</v>
      </c>
      <c r="F21" s="3">
        <v>34.5</v>
      </c>
      <c r="G21" s="67">
        <f t="shared" si="0"/>
        <v>0</v>
      </c>
      <c r="H21" s="105">
        <f t="shared" si="1"/>
        <v>0</v>
      </c>
      <c r="I21" s="9">
        <v>5</v>
      </c>
      <c r="J21" s="1">
        <v>43.16</v>
      </c>
      <c r="K21" s="70">
        <f t="shared" si="2"/>
        <v>4.159999999999997</v>
      </c>
      <c r="L21" s="71">
        <f t="shared" si="3"/>
        <v>9.159999999999997</v>
      </c>
      <c r="M21" s="92">
        <f t="shared" si="4"/>
        <v>9.159999999999997</v>
      </c>
      <c r="N21" s="60">
        <f t="shared" si="5"/>
        <v>77.66</v>
      </c>
      <c r="O21" s="123">
        <v>12</v>
      </c>
    </row>
    <row r="22" spans="1:16" ht="12.75">
      <c r="A22" s="80">
        <v>44</v>
      </c>
      <c r="B22" s="59" t="s">
        <v>133</v>
      </c>
      <c r="C22" s="60" t="s">
        <v>27</v>
      </c>
      <c r="D22" s="90" t="s">
        <v>134</v>
      </c>
      <c r="E22" s="3">
        <v>0</v>
      </c>
      <c r="F22" s="3">
        <v>39.82</v>
      </c>
      <c r="G22" s="67">
        <f t="shared" si="0"/>
        <v>2.8200000000000003</v>
      </c>
      <c r="H22" s="105">
        <f t="shared" si="1"/>
        <v>2.8200000000000003</v>
      </c>
      <c r="I22" s="9">
        <v>0</v>
      </c>
      <c r="J22" s="1">
        <v>46.25</v>
      </c>
      <c r="K22" s="70">
        <f t="shared" si="2"/>
        <v>7.25</v>
      </c>
      <c r="L22" s="71">
        <f t="shared" si="3"/>
        <v>7.25</v>
      </c>
      <c r="M22" s="92">
        <f t="shared" si="4"/>
        <v>10.07</v>
      </c>
      <c r="N22" s="60">
        <f t="shared" si="5"/>
        <v>86.07</v>
      </c>
      <c r="O22" s="123">
        <v>13</v>
      </c>
      <c r="P22" s="189" t="s">
        <v>372</v>
      </c>
    </row>
    <row r="23" spans="1:15" ht="12.75">
      <c r="A23" s="80">
        <v>38</v>
      </c>
      <c r="B23" s="59" t="s">
        <v>86</v>
      </c>
      <c r="C23" s="70" t="s">
        <v>38</v>
      </c>
      <c r="D23" s="61" t="s">
        <v>365</v>
      </c>
      <c r="E23" s="3">
        <v>10</v>
      </c>
      <c r="F23" s="3">
        <v>39</v>
      </c>
      <c r="G23" s="67">
        <f t="shared" si="0"/>
        <v>2</v>
      </c>
      <c r="H23" s="105">
        <f t="shared" si="1"/>
        <v>12</v>
      </c>
      <c r="I23" s="9">
        <v>0</v>
      </c>
      <c r="J23" s="1">
        <v>40.12</v>
      </c>
      <c r="K23" s="70">
        <f t="shared" si="2"/>
        <v>1.1199999999999974</v>
      </c>
      <c r="L23" s="71">
        <f t="shared" si="3"/>
        <v>1.1199999999999974</v>
      </c>
      <c r="M23" s="92">
        <f t="shared" si="4"/>
        <v>13.119999999999997</v>
      </c>
      <c r="N23" s="60">
        <f t="shared" si="5"/>
        <v>79.12</v>
      </c>
      <c r="O23" s="123">
        <v>14</v>
      </c>
    </row>
    <row r="24" spans="1:15" ht="12.75">
      <c r="A24" s="80">
        <v>21</v>
      </c>
      <c r="B24" s="59" t="s">
        <v>75</v>
      </c>
      <c r="C24" s="92" t="s">
        <v>108</v>
      </c>
      <c r="D24" s="103" t="s">
        <v>109</v>
      </c>
      <c r="E24" s="3">
        <v>5</v>
      </c>
      <c r="F24" s="3">
        <v>37.68</v>
      </c>
      <c r="G24" s="67">
        <f t="shared" si="0"/>
        <v>0.6799999999999997</v>
      </c>
      <c r="H24" s="105">
        <f t="shared" si="1"/>
        <v>5.68</v>
      </c>
      <c r="I24" s="9">
        <v>0</v>
      </c>
      <c r="J24" s="1">
        <v>46.5</v>
      </c>
      <c r="K24" s="70">
        <f t="shared" si="2"/>
        <v>7.5</v>
      </c>
      <c r="L24" s="71">
        <f t="shared" si="3"/>
        <v>7.5</v>
      </c>
      <c r="M24" s="92">
        <f t="shared" si="4"/>
        <v>13.18</v>
      </c>
      <c r="N24" s="60">
        <f t="shared" si="5"/>
        <v>84.18</v>
      </c>
      <c r="O24" s="123">
        <v>15</v>
      </c>
    </row>
    <row r="25" spans="1:15" ht="12.75">
      <c r="A25" s="80">
        <v>32</v>
      </c>
      <c r="B25" s="59" t="s">
        <v>296</v>
      </c>
      <c r="C25" s="70" t="s">
        <v>38</v>
      </c>
      <c r="D25" s="61" t="s">
        <v>295</v>
      </c>
      <c r="E25" s="3">
        <v>5</v>
      </c>
      <c r="F25" s="3">
        <v>37.03</v>
      </c>
      <c r="G25" s="67">
        <f t="shared" si="0"/>
        <v>0.030000000000001137</v>
      </c>
      <c r="H25" s="105">
        <f t="shared" si="1"/>
        <v>5.030000000000001</v>
      </c>
      <c r="I25" s="9">
        <v>5</v>
      </c>
      <c r="J25" s="1">
        <v>42.26</v>
      </c>
      <c r="K25" s="70">
        <f t="shared" si="2"/>
        <v>3.259999999999998</v>
      </c>
      <c r="L25" s="71">
        <f t="shared" si="3"/>
        <v>8.259999999999998</v>
      </c>
      <c r="M25" s="92">
        <f t="shared" si="4"/>
        <v>13.29</v>
      </c>
      <c r="N25" s="60">
        <f t="shared" si="5"/>
        <v>79.28999999999999</v>
      </c>
      <c r="O25" s="123">
        <v>16</v>
      </c>
    </row>
    <row r="26" spans="1:15" ht="12.75">
      <c r="A26" s="80">
        <v>2</v>
      </c>
      <c r="B26" s="59" t="s">
        <v>195</v>
      </c>
      <c r="C26" s="60" t="s">
        <v>197</v>
      </c>
      <c r="D26" s="90" t="s">
        <v>199</v>
      </c>
      <c r="E26" s="3">
        <v>0</v>
      </c>
      <c r="F26" s="3">
        <v>37.85</v>
      </c>
      <c r="G26" s="67">
        <f t="shared" si="0"/>
        <v>0.8500000000000014</v>
      </c>
      <c r="H26" s="105">
        <f t="shared" si="1"/>
        <v>0.8500000000000014</v>
      </c>
      <c r="I26" s="9">
        <v>10</v>
      </c>
      <c r="J26" s="1">
        <v>42.34</v>
      </c>
      <c r="K26" s="70">
        <f t="shared" si="2"/>
        <v>3.3400000000000034</v>
      </c>
      <c r="L26" s="71">
        <f t="shared" si="3"/>
        <v>13.340000000000003</v>
      </c>
      <c r="M26" s="92">
        <f t="shared" si="4"/>
        <v>14.190000000000005</v>
      </c>
      <c r="N26" s="60">
        <f t="shared" si="5"/>
        <v>80.19</v>
      </c>
      <c r="O26" s="123">
        <v>17</v>
      </c>
    </row>
    <row r="27" spans="1:15" ht="12.75">
      <c r="A27" s="80">
        <v>28</v>
      </c>
      <c r="B27" s="59" t="s">
        <v>287</v>
      </c>
      <c r="C27" s="60" t="s">
        <v>38</v>
      </c>
      <c r="D27" s="61" t="s">
        <v>288</v>
      </c>
      <c r="E27" s="3">
        <v>5</v>
      </c>
      <c r="F27" s="3">
        <v>34.03</v>
      </c>
      <c r="G27" s="67">
        <f t="shared" si="0"/>
        <v>0</v>
      </c>
      <c r="H27" s="105">
        <f t="shared" si="1"/>
        <v>5</v>
      </c>
      <c r="I27" s="9">
        <v>5</v>
      </c>
      <c r="J27" s="1">
        <v>43.82</v>
      </c>
      <c r="K27" s="70">
        <f t="shared" si="2"/>
        <v>4.82</v>
      </c>
      <c r="L27" s="71">
        <f t="shared" si="3"/>
        <v>9.82</v>
      </c>
      <c r="M27" s="92">
        <f t="shared" si="4"/>
        <v>14.82</v>
      </c>
      <c r="N27" s="60">
        <f t="shared" si="5"/>
        <v>77.85</v>
      </c>
      <c r="O27" s="123">
        <v>18</v>
      </c>
    </row>
    <row r="28" spans="1:15" ht="12.75">
      <c r="A28" s="80">
        <v>52</v>
      </c>
      <c r="B28" s="160" t="s">
        <v>31</v>
      </c>
      <c r="C28" s="161" t="s">
        <v>38</v>
      </c>
      <c r="D28" s="163" t="s">
        <v>34</v>
      </c>
      <c r="E28" s="3">
        <v>5</v>
      </c>
      <c r="F28" s="3">
        <v>32.38</v>
      </c>
      <c r="G28" s="67">
        <f t="shared" si="0"/>
        <v>0</v>
      </c>
      <c r="H28" s="105">
        <f t="shared" si="1"/>
        <v>5</v>
      </c>
      <c r="I28" s="9">
        <v>10</v>
      </c>
      <c r="J28" s="1">
        <v>42.75</v>
      </c>
      <c r="K28" s="70">
        <f t="shared" si="2"/>
        <v>3.75</v>
      </c>
      <c r="L28" s="71">
        <f t="shared" si="3"/>
        <v>13.75</v>
      </c>
      <c r="M28" s="92">
        <f t="shared" si="4"/>
        <v>18.75</v>
      </c>
      <c r="N28" s="60">
        <f t="shared" si="5"/>
        <v>75.13</v>
      </c>
      <c r="O28" s="123">
        <v>19</v>
      </c>
    </row>
    <row r="29" spans="1:15" ht="12.75">
      <c r="A29" s="80">
        <v>34</v>
      </c>
      <c r="B29" s="59" t="s">
        <v>312</v>
      </c>
      <c r="C29" s="60" t="s">
        <v>316</v>
      </c>
      <c r="D29" s="61" t="s">
        <v>313</v>
      </c>
      <c r="E29" s="5">
        <v>0</v>
      </c>
      <c r="F29" s="3">
        <v>39.48</v>
      </c>
      <c r="G29" s="67">
        <f t="shared" si="0"/>
        <v>2.479999999999997</v>
      </c>
      <c r="H29" s="105">
        <f t="shared" si="1"/>
        <v>2.479999999999997</v>
      </c>
      <c r="I29" s="9">
        <v>5</v>
      </c>
      <c r="J29" s="1">
        <v>50.82</v>
      </c>
      <c r="K29" s="70">
        <f t="shared" si="2"/>
        <v>11.82</v>
      </c>
      <c r="L29" s="71">
        <f t="shared" si="3"/>
        <v>16.82</v>
      </c>
      <c r="M29" s="92">
        <f t="shared" si="4"/>
        <v>19.299999999999997</v>
      </c>
      <c r="N29" s="60">
        <f t="shared" si="5"/>
        <v>90.3</v>
      </c>
      <c r="O29" s="123">
        <v>20</v>
      </c>
    </row>
    <row r="30" spans="1:15" ht="12.75">
      <c r="A30" s="80">
        <v>27</v>
      </c>
      <c r="B30" s="69" t="s">
        <v>257</v>
      </c>
      <c r="C30" s="60" t="s">
        <v>38</v>
      </c>
      <c r="D30" s="71" t="s">
        <v>258</v>
      </c>
      <c r="E30" s="3">
        <v>5</v>
      </c>
      <c r="F30" s="3">
        <v>36.28</v>
      </c>
      <c r="G30" s="67">
        <f t="shared" si="0"/>
        <v>0</v>
      </c>
      <c r="H30" s="105">
        <f t="shared" si="1"/>
        <v>5</v>
      </c>
      <c r="I30" s="9">
        <v>10</v>
      </c>
      <c r="J30" s="1">
        <v>43.63</v>
      </c>
      <c r="K30" s="70">
        <f t="shared" si="2"/>
        <v>4.630000000000003</v>
      </c>
      <c r="L30" s="71">
        <f t="shared" si="3"/>
        <v>14.630000000000003</v>
      </c>
      <c r="M30" s="92">
        <f t="shared" si="4"/>
        <v>19.630000000000003</v>
      </c>
      <c r="N30" s="60">
        <f t="shared" si="5"/>
        <v>79.91</v>
      </c>
      <c r="O30" s="123">
        <v>21</v>
      </c>
    </row>
    <row r="31" spans="1:15" ht="12.75">
      <c r="A31" s="80">
        <v>47</v>
      </c>
      <c r="B31" s="59" t="s">
        <v>300</v>
      </c>
      <c r="C31" s="70" t="s">
        <v>25</v>
      </c>
      <c r="D31" s="130" t="s">
        <v>301</v>
      </c>
      <c r="E31" s="5">
        <v>10</v>
      </c>
      <c r="F31" s="3">
        <v>40.3</v>
      </c>
      <c r="G31" s="67">
        <f t="shared" si="0"/>
        <v>3.299999999999997</v>
      </c>
      <c r="H31" s="105">
        <f t="shared" si="1"/>
        <v>13.299999999999997</v>
      </c>
      <c r="I31" s="9">
        <v>5</v>
      </c>
      <c r="J31" s="1">
        <v>43.41</v>
      </c>
      <c r="K31" s="70">
        <f t="shared" si="2"/>
        <v>4.409999999999997</v>
      </c>
      <c r="L31" s="71">
        <f t="shared" si="3"/>
        <v>9.409999999999997</v>
      </c>
      <c r="M31" s="92">
        <f t="shared" si="4"/>
        <v>22.709999999999994</v>
      </c>
      <c r="N31" s="60">
        <f t="shared" si="5"/>
        <v>83.71</v>
      </c>
      <c r="O31" s="123">
        <v>22</v>
      </c>
    </row>
    <row r="32" spans="1:16" ht="12.75">
      <c r="A32" s="80">
        <v>17</v>
      </c>
      <c r="B32" s="59" t="s">
        <v>182</v>
      </c>
      <c r="C32" s="60" t="s">
        <v>26</v>
      </c>
      <c r="D32" s="90" t="s">
        <v>183</v>
      </c>
      <c r="E32" s="5">
        <v>5</v>
      </c>
      <c r="F32" s="3">
        <v>40.35</v>
      </c>
      <c r="G32" s="67">
        <f t="shared" si="0"/>
        <v>3.3500000000000014</v>
      </c>
      <c r="H32" s="105">
        <f t="shared" si="1"/>
        <v>8.350000000000001</v>
      </c>
      <c r="I32" s="9">
        <v>5</v>
      </c>
      <c r="J32" s="1">
        <v>51.91</v>
      </c>
      <c r="K32" s="70">
        <f t="shared" si="2"/>
        <v>12.909999999999997</v>
      </c>
      <c r="L32" s="71">
        <f t="shared" si="3"/>
        <v>17.909999999999997</v>
      </c>
      <c r="M32" s="92">
        <f t="shared" si="4"/>
        <v>26.259999999999998</v>
      </c>
      <c r="N32" s="60">
        <f t="shared" si="5"/>
        <v>92.25999999999999</v>
      </c>
      <c r="O32" s="123">
        <v>23</v>
      </c>
      <c r="P32" s="189" t="s">
        <v>373</v>
      </c>
    </row>
    <row r="33" spans="1:16" ht="12.75">
      <c r="A33" s="80">
        <v>31</v>
      </c>
      <c r="B33" s="59" t="s">
        <v>139</v>
      </c>
      <c r="C33" s="60" t="s">
        <v>27</v>
      </c>
      <c r="D33" s="61" t="s">
        <v>140</v>
      </c>
      <c r="E33" s="3">
        <v>0</v>
      </c>
      <c r="F33" s="3">
        <v>42.4</v>
      </c>
      <c r="G33" s="67">
        <f t="shared" si="0"/>
        <v>5.399999999999999</v>
      </c>
      <c r="H33" s="105">
        <f t="shared" si="1"/>
        <v>5.399999999999999</v>
      </c>
      <c r="I33" s="9">
        <v>5</v>
      </c>
      <c r="J33" s="1">
        <v>54.88</v>
      </c>
      <c r="K33" s="70">
        <f t="shared" si="2"/>
        <v>15.880000000000003</v>
      </c>
      <c r="L33" s="71">
        <f t="shared" si="3"/>
        <v>20.880000000000003</v>
      </c>
      <c r="M33" s="92">
        <f t="shared" si="4"/>
        <v>26.28</v>
      </c>
      <c r="N33" s="60">
        <f t="shared" si="5"/>
        <v>97.28</v>
      </c>
      <c r="O33" s="123">
        <v>24</v>
      </c>
      <c r="P33" s="189" t="s">
        <v>374</v>
      </c>
    </row>
    <row r="34" spans="1:15" ht="12.75">
      <c r="A34" s="80">
        <v>73</v>
      </c>
      <c r="B34" s="69" t="s">
        <v>370</v>
      </c>
      <c r="C34" s="70" t="s">
        <v>25</v>
      </c>
      <c r="D34" s="71" t="s">
        <v>369</v>
      </c>
      <c r="E34" s="3">
        <v>0</v>
      </c>
      <c r="F34" s="3">
        <v>45.35</v>
      </c>
      <c r="G34" s="67">
        <f t="shared" si="0"/>
        <v>8.350000000000001</v>
      </c>
      <c r="H34" s="105">
        <f t="shared" si="1"/>
        <v>8.350000000000001</v>
      </c>
      <c r="I34" s="9">
        <v>10</v>
      </c>
      <c r="J34" s="1">
        <v>48.19</v>
      </c>
      <c r="K34" s="70">
        <f t="shared" si="2"/>
        <v>9.189999999999998</v>
      </c>
      <c r="L34" s="71">
        <f t="shared" si="3"/>
        <v>19.189999999999998</v>
      </c>
      <c r="M34" s="92">
        <f t="shared" si="4"/>
        <v>27.54</v>
      </c>
      <c r="N34" s="60">
        <f t="shared" si="5"/>
        <v>93.53999999999999</v>
      </c>
      <c r="O34" s="123">
        <v>25</v>
      </c>
    </row>
    <row r="35" spans="1:15" ht="12.75">
      <c r="A35" s="80">
        <v>42</v>
      </c>
      <c r="B35" s="69" t="s">
        <v>261</v>
      </c>
      <c r="C35" s="70" t="s">
        <v>38</v>
      </c>
      <c r="D35" s="71" t="s">
        <v>262</v>
      </c>
      <c r="E35" s="3">
        <v>10</v>
      </c>
      <c r="F35" s="3">
        <v>36.89</v>
      </c>
      <c r="G35" s="67">
        <f t="shared" si="0"/>
        <v>0</v>
      </c>
      <c r="H35" s="105">
        <f t="shared" si="1"/>
        <v>10</v>
      </c>
      <c r="I35" s="9">
        <v>15</v>
      </c>
      <c r="J35" s="1">
        <v>41.62</v>
      </c>
      <c r="K35" s="70">
        <f t="shared" si="2"/>
        <v>2.6199999999999974</v>
      </c>
      <c r="L35" s="71">
        <f t="shared" si="3"/>
        <v>17.619999999999997</v>
      </c>
      <c r="M35" s="92">
        <f t="shared" si="4"/>
        <v>27.619999999999997</v>
      </c>
      <c r="N35" s="60">
        <f t="shared" si="5"/>
        <v>78.50999999999999</v>
      </c>
      <c r="O35" s="123">
        <v>26</v>
      </c>
    </row>
    <row r="36" spans="1:15" ht="12.75">
      <c r="A36" s="80">
        <v>58</v>
      </c>
      <c r="B36" s="139" t="s">
        <v>131</v>
      </c>
      <c r="C36" s="60" t="s">
        <v>38</v>
      </c>
      <c r="D36" s="61" t="s">
        <v>130</v>
      </c>
      <c r="E36" s="3">
        <v>0</v>
      </c>
      <c r="F36" s="3">
        <v>42</v>
      </c>
      <c r="G36" s="67">
        <f t="shared" si="0"/>
        <v>5</v>
      </c>
      <c r="H36" s="105">
        <f t="shared" si="1"/>
        <v>5</v>
      </c>
      <c r="I36" s="9">
        <v>20</v>
      </c>
      <c r="J36" s="1">
        <v>47.45</v>
      </c>
      <c r="K36" s="70">
        <f t="shared" si="2"/>
        <v>8.450000000000003</v>
      </c>
      <c r="L36" s="71">
        <f t="shared" si="3"/>
        <v>28.450000000000003</v>
      </c>
      <c r="M36" s="92">
        <f t="shared" si="4"/>
        <v>33.45</v>
      </c>
      <c r="N36" s="60">
        <f t="shared" si="5"/>
        <v>89.45</v>
      </c>
      <c r="O36" s="123">
        <v>27</v>
      </c>
    </row>
    <row r="37" spans="1:15" ht="12.75">
      <c r="A37" s="80">
        <v>15</v>
      </c>
      <c r="B37" s="59" t="s">
        <v>86</v>
      </c>
      <c r="C37" s="60" t="s">
        <v>104</v>
      </c>
      <c r="D37" s="61" t="s">
        <v>105</v>
      </c>
      <c r="E37" s="3">
        <v>0</v>
      </c>
      <c r="F37" s="3">
        <v>41.94</v>
      </c>
      <c r="G37" s="67">
        <f t="shared" si="0"/>
        <v>4.939999999999998</v>
      </c>
      <c r="H37" s="105">
        <f t="shared" si="1"/>
        <v>4.939999999999998</v>
      </c>
      <c r="I37" s="9">
        <v>10</v>
      </c>
      <c r="J37" s="1">
        <v>60.83</v>
      </c>
      <c r="K37" s="70">
        <f t="shared" si="2"/>
        <v>21.83</v>
      </c>
      <c r="L37" s="71">
        <f t="shared" si="3"/>
        <v>31.83</v>
      </c>
      <c r="M37" s="92">
        <f t="shared" si="4"/>
        <v>36.769999999999996</v>
      </c>
      <c r="N37" s="60">
        <f t="shared" si="5"/>
        <v>102.77</v>
      </c>
      <c r="O37" s="123">
        <v>28</v>
      </c>
    </row>
    <row r="38" spans="1:15" ht="12.75">
      <c r="A38" s="80">
        <v>19</v>
      </c>
      <c r="B38" s="59" t="s">
        <v>255</v>
      </c>
      <c r="C38" s="60" t="s">
        <v>38</v>
      </c>
      <c r="D38" s="61" t="s">
        <v>256</v>
      </c>
      <c r="E38" s="3">
        <v>5</v>
      </c>
      <c r="F38" s="3">
        <v>37.95</v>
      </c>
      <c r="G38" s="67">
        <f t="shared" si="0"/>
        <v>0.9500000000000028</v>
      </c>
      <c r="H38" s="105">
        <f t="shared" si="1"/>
        <v>5.950000000000003</v>
      </c>
      <c r="I38" s="9">
        <v>25</v>
      </c>
      <c r="J38" s="1">
        <v>50.13</v>
      </c>
      <c r="K38" s="70">
        <f t="shared" si="2"/>
        <v>11.130000000000003</v>
      </c>
      <c r="L38" s="71">
        <f t="shared" si="3"/>
        <v>36.13</v>
      </c>
      <c r="M38" s="92">
        <f t="shared" si="4"/>
        <v>42.080000000000005</v>
      </c>
      <c r="N38" s="60">
        <f t="shared" si="5"/>
        <v>88.08000000000001</v>
      </c>
      <c r="O38" s="123">
        <v>29</v>
      </c>
    </row>
    <row r="39" spans="1:15" ht="12.75">
      <c r="A39" s="80">
        <v>12</v>
      </c>
      <c r="B39" s="69" t="s">
        <v>264</v>
      </c>
      <c r="C39" s="70" t="s">
        <v>38</v>
      </c>
      <c r="D39" s="71" t="s">
        <v>271</v>
      </c>
      <c r="E39" s="3" t="s">
        <v>367</v>
      </c>
      <c r="F39" s="3"/>
      <c r="G39" s="67">
        <f t="shared" si="0"/>
        <v>0</v>
      </c>
      <c r="H39" s="105">
        <f t="shared" si="1"/>
        <v>100</v>
      </c>
      <c r="I39" s="9">
        <v>0</v>
      </c>
      <c r="J39" s="1">
        <v>37.49</v>
      </c>
      <c r="K39" s="70">
        <f t="shared" si="2"/>
        <v>0</v>
      </c>
      <c r="L39" s="71">
        <f t="shared" si="3"/>
        <v>0</v>
      </c>
      <c r="M39" s="92">
        <f t="shared" si="4"/>
        <v>100</v>
      </c>
      <c r="N39" s="60">
        <f t="shared" si="5"/>
      </c>
      <c r="O39" s="137"/>
    </row>
    <row r="40" spans="1:15" ht="12.75">
      <c r="A40" s="80">
        <v>16</v>
      </c>
      <c r="B40" s="95" t="s">
        <v>36</v>
      </c>
      <c r="C40" s="60" t="s">
        <v>25</v>
      </c>
      <c r="D40" s="90" t="s">
        <v>40</v>
      </c>
      <c r="E40" s="3">
        <v>0</v>
      </c>
      <c r="F40" s="3">
        <v>34.28</v>
      </c>
      <c r="G40" s="67">
        <f t="shared" si="0"/>
        <v>0</v>
      </c>
      <c r="H40" s="105">
        <f t="shared" si="1"/>
        <v>0</v>
      </c>
      <c r="I40" s="9" t="s">
        <v>367</v>
      </c>
      <c r="J40" s="1"/>
      <c r="K40" s="70">
        <f t="shared" si="2"/>
        <v>0</v>
      </c>
      <c r="L40" s="71">
        <f t="shared" si="3"/>
        <v>100</v>
      </c>
      <c r="M40" s="92">
        <f t="shared" si="4"/>
        <v>100</v>
      </c>
      <c r="N40" s="60">
        <f t="shared" si="5"/>
      </c>
      <c r="O40" s="137"/>
    </row>
    <row r="41" spans="1:15" ht="12.75">
      <c r="A41" s="80">
        <v>62</v>
      </c>
      <c r="B41" s="97" t="s">
        <v>173</v>
      </c>
      <c r="C41" s="98" t="s">
        <v>38</v>
      </c>
      <c r="D41" s="61" t="s">
        <v>175</v>
      </c>
      <c r="E41" s="3">
        <v>0</v>
      </c>
      <c r="F41" s="3">
        <v>30.5</v>
      </c>
      <c r="G41" s="67">
        <f t="shared" si="0"/>
        <v>0</v>
      </c>
      <c r="H41" s="105">
        <f t="shared" si="1"/>
        <v>0</v>
      </c>
      <c r="I41" s="9" t="s">
        <v>367</v>
      </c>
      <c r="J41" s="1"/>
      <c r="K41" s="70">
        <f t="shared" si="2"/>
        <v>0</v>
      </c>
      <c r="L41" s="71">
        <f t="shared" si="3"/>
        <v>100</v>
      </c>
      <c r="M41" s="92">
        <f t="shared" si="4"/>
        <v>100</v>
      </c>
      <c r="N41" s="60">
        <f t="shared" si="5"/>
      </c>
      <c r="O41" s="137"/>
    </row>
    <row r="42" spans="1:15" ht="12.75">
      <c r="A42" s="80">
        <v>66</v>
      </c>
      <c r="B42" s="59" t="s">
        <v>296</v>
      </c>
      <c r="C42" s="70" t="s">
        <v>38</v>
      </c>
      <c r="D42" s="90" t="s">
        <v>307</v>
      </c>
      <c r="E42" s="3">
        <v>0</v>
      </c>
      <c r="F42" s="3">
        <v>38.53</v>
      </c>
      <c r="G42" s="67">
        <f aca="true" t="shared" si="6" ref="G42:G73">IF((F42-$E$8)&lt;0,0,IF(F42&gt;$H$8,"снят",(F42-$E$8)))</f>
        <v>1.5300000000000011</v>
      </c>
      <c r="H42" s="105">
        <f aca="true" t="shared" si="7" ref="H42:H73">IF(OR(E42="снят",G42="снят"),100,E42+G42)</f>
        <v>1.5300000000000011</v>
      </c>
      <c r="I42" s="9" t="s">
        <v>367</v>
      </c>
      <c r="J42" s="1"/>
      <c r="K42" s="70">
        <f aca="true" t="shared" si="8" ref="K42:K73">IF((J42-$I$8)&lt;0,0,IF(J42&gt;$L$8,"снят",(J42-$I$8)))</f>
        <v>0</v>
      </c>
      <c r="L42" s="71">
        <f aca="true" t="shared" si="9" ref="L42:L73">IF(OR(I42="снят",K42="снят"),100,I42+K42)</f>
        <v>100</v>
      </c>
      <c r="M42" s="92">
        <f aca="true" t="shared" si="10" ref="M42:M73">H42+L42</f>
        <v>101.53</v>
      </c>
      <c r="N42" s="60">
        <f aca="true" t="shared" si="11" ref="N42:N73">IF(M42&lt;100,F42+J42,"")</f>
      </c>
      <c r="O42" s="137"/>
    </row>
    <row r="43" spans="1:15" ht="12.75">
      <c r="A43" s="80">
        <v>72</v>
      </c>
      <c r="B43" s="59" t="s">
        <v>30</v>
      </c>
      <c r="C43" s="60" t="s">
        <v>38</v>
      </c>
      <c r="D43" s="61" t="s">
        <v>41</v>
      </c>
      <c r="E43" s="3" t="s">
        <v>367</v>
      </c>
      <c r="F43" s="3"/>
      <c r="G43" s="67">
        <f t="shared" si="6"/>
        <v>0</v>
      </c>
      <c r="H43" s="105">
        <f t="shared" si="7"/>
        <v>100</v>
      </c>
      <c r="I43" s="9">
        <v>5</v>
      </c>
      <c r="J43" s="1">
        <v>36.5</v>
      </c>
      <c r="K43" s="70">
        <f t="shared" si="8"/>
        <v>0</v>
      </c>
      <c r="L43" s="71">
        <f t="shared" si="9"/>
        <v>5</v>
      </c>
      <c r="M43" s="92">
        <f t="shared" si="10"/>
        <v>105</v>
      </c>
      <c r="N43" s="60">
        <f t="shared" si="11"/>
      </c>
      <c r="O43" s="137"/>
    </row>
    <row r="44" spans="1:15" ht="12.75">
      <c r="A44" s="80">
        <v>63</v>
      </c>
      <c r="B44" s="59" t="s">
        <v>292</v>
      </c>
      <c r="C44" s="70" t="s">
        <v>38</v>
      </c>
      <c r="D44" s="90" t="s">
        <v>371</v>
      </c>
      <c r="E44" s="3">
        <v>5</v>
      </c>
      <c r="F44" s="3">
        <v>34.41</v>
      </c>
      <c r="G44" s="67">
        <f t="shared" si="6"/>
        <v>0</v>
      </c>
      <c r="H44" s="105">
        <f t="shared" si="7"/>
        <v>5</v>
      </c>
      <c r="I44" s="9" t="s">
        <v>367</v>
      </c>
      <c r="J44" s="1"/>
      <c r="K44" s="70">
        <f t="shared" si="8"/>
        <v>0</v>
      </c>
      <c r="L44" s="71">
        <f t="shared" si="9"/>
        <v>100</v>
      </c>
      <c r="M44" s="92">
        <f t="shared" si="10"/>
        <v>105</v>
      </c>
      <c r="N44" s="60">
        <f t="shared" si="11"/>
      </c>
      <c r="O44" s="137"/>
    </row>
    <row r="45" spans="1:15" ht="12.75">
      <c r="A45" s="80">
        <v>71</v>
      </c>
      <c r="B45" s="69" t="s">
        <v>207</v>
      </c>
      <c r="C45" s="99" t="s">
        <v>38</v>
      </c>
      <c r="D45" s="71" t="s">
        <v>210</v>
      </c>
      <c r="E45" s="3">
        <v>5</v>
      </c>
      <c r="F45" s="3">
        <v>33.66</v>
      </c>
      <c r="G45" s="67">
        <f t="shared" si="6"/>
        <v>0</v>
      </c>
      <c r="H45" s="105">
        <f t="shared" si="7"/>
        <v>5</v>
      </c>
      <c r="I45" s="9" t="s">
        <v>367</v>
      </c>
      <c r="J45" s="1"/>
      <c r="K45" s="70">
        <f t="shared" si="8"/>
        <v>0</v>
      </c>
      <c r="L45" s="71">
        <f t="shared" si="9"/>
        <v>100</v>
      </c>
      <c r="M45" s="92">
        <f t="shared" si="10"/>
        <v>105</v>
      </c>
      <c r="N45" s="60">
        <f t="shared" si="11"/>
      </c>
      <c r="O45" s="137"/>
    </row>
    <row r="46" spans="1:15" ht="12.75">
      <c r="A46" s="80">
        <v>41</v>
      </c>
      <c r="B46" s="141" t="s">
        <v>213</v>
      </c>
      <c r="C46" s="70" t="s">
        <v>218</v>
      </c>
      <c r="D46" s="94" t="s">
        <v>214</v>
      </c>
      <c r="E46" s="3">
        <v>5</v>
      </c>
      <c r="F46" s="3">
        <v>33.47</v>
      </c>
      <c r="G46" s="67">
        <f t="shared" si="6"/>
        <v>0</v>
      </c>
      <c r="H46" s="105">
        <f t="shared" si="7"/>
        <v>5</v>
      </c>
      <c r="I46" s="9" t="s">
        <v>367</v>
      </c>
      <c r="J46" s="1"/>
      <c r="K46" s="70">
        <f t="shared" si="8"/>
        <v>0</v>
      </c>
      <c r="L46" s="71">
        <f t="shared" si="9"/>
        <v>100</v>
      </c>
      <c r="M46" s="92">
        <f t="shared" si="10"/>
        <v>105</v>
      </c>
      <c r="N46" s="60">
        <f t="shared" si="11"/>
      </c>
      <c r="O46" s="137"/>
    </row>
    <row r="47" spans="1:15" ht="12.75">
      <c r="A47" s="80">
        <v>5</v>
      </c>
      <c r="B47" s="69" t="s">
        <v>136</v>
      </c>
      <c r="C47" s="70" t="s">
        <v>38</v>
      </c>
      <c r="D47" s="71" t="s">
        <v>137</v>
      </c>
      <c r="E47" s="188" t="s">
        <v>367</v>
      </c>
      <c r="F47" s="3"/>
      <c r="G47" s="67">
        <f t="shared" si="6"/>
        <v>0</v>
      </c>
      <c r="H47" s="105">
        <f t="shared" si="7"/>
        <v>100</v>
      </c>
      <c r="I47" s="9">
        <v>5</v>
      </c>
      <c r="J47" s="1">
        <v>39.17</v>
      </c>
      <c r="K47" s="70">
        <f t="shared" si="8"/>
        <v>0.1700000000000017</v>
      </c>
      <c r="L47" s="71">
        <f t="shared" si="9"/>
        <v>5.170000000000002</v>
      </c>
      <c r="M47" s="92">
        <f t="shared" si="10"/>
        <v>105.17</v>
      </c>
      <c r="N47" s="60">
        <f t="shared" si="11"/>
      </c>
      <c r="O47" s="137"/>
    </row>
    <row r="48" spans="1:15" ht="12.75">
      <c r="A48" s="80">
        <v>26</v>
      </c>
      <c r="B48" s="102" t="s">
        <v>178</v>
      </c>
      <c r="C48" s="60" t="s">
        <v>25</v>
      </c>
      <c r="D48" s="90" t="s">
        <v>179</v>
      </c>
      <c r="E48" s="3" t="s">
        <v>367</v>
      </c>
      <c r="F48" s="3"/>
      <c r="G48" s="67">
        <f t="shared" si="6"/>
        <v>0</v>
      </c>
      <c r="H48" s="105">
        <f t="shared" si="7"/>
        <v>100</v>
      </c>
      <c r="I48" s="9">
        <v>0</v>
      </c>
      <c r="J48" s="1">
        <v>46.87</v>
      </c>
      <c r="K48" s="70">
        <f t="shared" si="8"/>
        <v>7.869999999999997</v>
      </c>
      <c r="L48" s="71">
        <f t="shared" si="9"/>
        <v>7.869999999999997</v>
      </c>
      <c r="M48" s="92">
        <f t="shared" si="10"/>
        <v>107.87</v>
      </c>
      <c r="N48" s="60">
        <f t="shared" si="11"/>
      </c>
      <c r="O48" s="137"/>
    </row>
    <row r="49" spans="1:15" ht="12.75">
      <c r="A49" s="80">
        <v>68</v>
      </c>
      <c r="B49" s="59" t="s">
        <v>201</v>
      </c>
      <c r="C49" s="60" t="s">
        <v>38</v>
      </c>
      <c r="D49" s="61" t="s">
        <v>204</v>
      </c>
      <c r="E49" s="3">
        <v>10</v>
      </c>
      <c r="F49" s="3">
        <v>35.31</v>
      </c>
      <c r="G49" s="67">
        <f t="shared" si="6"/>
        <v>0</v>
      </c>
      <c r="H49" s="105">
        <f t="shared" si="7"/>
        <v>10</v>
      </c>
      <c r="I49" s="9" t="s">
        <v>367</v>
      </c>
      <c r="J49" s="1"/>
      <c r="K49" s="70">
        <f t="shared" si="8"/>
        <v>0</v>
      </c>
      <c r="L49" s="71">
        <f t="shared" si="9"/>
        <v>100</v>
      </c>
      <c r="M49" s="92">
        <f t="shared" si="10"/>
        <v>110</v>
      </c>
      <c r="N49" s="60">
        <f t="shared" si="11"/>
      </c>
      <c r="O49" s="137"/>
    </row>
    <row r="50" spans="1:15" ht="12.75">
      <c r="A50" s="80">
        <v>70</v>
      </c>
      <c r="B50" s="183" t="s">
        <v>217</v>
      </c>
      <c r="C50" s="124" t="s">
        <v>218</v>
      </c>
      <c r="D50" s="187" t="s">
        <v>219</v>
      </c>
      <c r="E50" s="3">
        <v>5</v>
      </c>
      <c r="F50" s="3">
        <v>46.13</v>
      </c>
      <c r="G50" s="67">
        <f t="shared" si="6"/>
        <v>9.130000000000003</v>
      </c>
      <c r="H50" s="105">
        <f t="shared" si="7"/>
        <v>14.130000000000003</v>
      </c>
      <c r="I50" s="9" t="s">
        <v>367</v>
      </c>
      <c r="J50" s="1"/>
      <c r="K50" s="70">
        <f t="shared" si="8"/>
        <v>0</v>
      </c>
      <c r="L50" s="71">
        <f t="shared" si="9"/>
        <v>100</v>
      </c>
      <c r="M50" s="92">
        <f t="shared" si="10"/>
        <v>114.13</v>
      </c>
      <c r="N50" s="60">
        <f t="shared" si="11"/>
      </c>
      <c r="O50" s="137"/>
    </row>
    <row r="51" spans="1:15" ht="12.75">
      <c r="A51" s="80">
        <v>53</v>
      </c>
      <c r="B51" s="59" t="s">
        <v>296</v>
      </c>
      <c r="C51" s="70" t="s">
        <v>38</v>
      </c>
      <c r="D51" s="61" t="s">
        <v>302</v>
      </c>
      <c r="E51" s="3" t="s">
        <v>367</v>
      </c>
      <c r="F51" s="3"/>
      <c r="G51" s="67">
        <f t="shared" si="6"/>
        <v>0</v>
      </c>
      <c r="H51" s="105">
        <f t="shared" si="7"/>
        <v>100</v>
      </c>
      <c r="I51" s="9">
        <v>15</v>
      </c>
      <c r="J51" s="1">
        <v>39.91</v>
      </c>
      <c r="K51" s="70">
        <f t="shared" si="8"/>
        <v>0.9099999999999966</v>
      </c>
      <c r="L51" s="71">
        <f t="shared" si="9"/>
        <v>15.909999999999997</v>
      </c>
      <c r="M51" s="92">
        <f t="shared" si="10"/>
        <v>115.91</v>
      </c>
      <c r="N51" s="60">
        <f t="shared" si="11"/>
      </c>
      <c r="O51" s="137"/>
    </row>
    <row r="52" spans="1:16" ht="12.75">
      <c r="A52" s="80">
        <v>8</v>
      </c>
      <c r="B52" s="59" t="s">
        <v>83</v>
      </c>
      <c r="C52" s="60" t="s">
        <v>84</v>
      </c>
      <c r="D52" s="90" t="s">
        <v>85</v>
      </c>
      <c r="E52" s="3" t="s">
        <v>367</v>
      </c>
      <c r="F52" s="3"/>
      <c r="G52" s="67">
        <f t="shared" si="6"/>
        <v>0</v>
      </c>
      <c r="H52" s="105">
        <f t="shared" si="7"/>
        <v>100</v>
      </c>
      <c r="I52" s="9">
        <v>15</v>
      </c>
      <c r="J52" s="1">
        <v>41.63</v>
      </c>
      <c r="K52" s="70">
        <f t="shared" si="8"/>
        <v>2.6300000000000026</v>
      </c>
      <c r="L52" s="71">
        <f t="shared" si="9"/>
        <v>17.630000000000003</v>
      </c>
      <c r="M52" s="92">
        <f t="shared" si="10"/>
        <v>117.63</v>
      </c>
      <c r="N52" s="60">
        <f t="shared" si="11"/>
      </c>
      <c r="O52" s="137"/>
      <c r="P52" s="133" t="s">
        <v>168</v>
      </c>
    </row>
    <row r="53" spans="1:15" ht="12.75">
      <c r="A53" s="80">
        <v>60</v>
      </c>
      <c r="B53" s="59" t="s">
        <v>110</v>
      </c>
      <c r="C53" s="60" t="s">
        <v>26</v>
      </c>
      <c r="D53" s="61" t="s">
        <v>111</v>
      </c>
      <c r="E53" s="3" t="s">
        <v>367</v>
      </c>
      <c r="F53" s="3"/>
      <c r="G53" s="67">
        <f t="shared" si="6"/>
        <v>0</v>
      </c>
      <c r="H53" s="105">
        <f t="shared" si="7"/>
        <v>100</v>
      </c>
      <c r="I53" s="9">
        <v>5</v>
      </c>
      <c r="J53" s="1">
        <v>53.68</v>
      </c>
      <c r="K53" s="70">
        <f t="shared" si="8"/>
        <v>14.68</v>
      </c>
      <c r="L53" s="71">
        <f t="shared" si="9"/>
        <v>19.68</v>
      </c>
      <c r="M53" s="92">
        <f t="shared" si="10"/>
        <v>119.68</v>
      </c>
      <c r="N53" s="60">
        <f t="shared" si="11"/>
      </c>
      <c r="O53" s="137"/>
    </row>
    <row r="54" spans="1:15" ht="12.75">
      <c r="A54" s="80">
        <v>48</v>
      </c>
      <c r="B54" s="59" t="s">
        <v>141</v>
      </c>
      <c r="C54" s="60" t="s">
        <v>38</v>
      </c>
      <c r="D54" s="90" t="s">
        <v>33</v>
      </c>
      <c r="E54" s="3" t="s">
        <v>367</v>
      </c>
      <c r="F54" s="3"/>
      <c r="G54" s="67">
        <f t="shared" si="6"/>
        <v>0</v>
      </c>
      <c r="H54" s="105">
        <f t="shared" si="7"/>
        <v>100</v>
      </c>
      <c r="I54" s="9">
        <v>10</v>
      </c>
      <c r="J54" s="1">
        <v>51.27</v>
      </c>
      <c r="K54" s="70">
        <f t="shared" si="8"/>
        <v>12.270000000000003</v>
      </c>
      <c r="L54" s="71">
        <f t="shared" si="9"/>
        <v>22.270000000000003</v>
      </c>
      <c r="M54" s="92">
        <f t="shared" si="10"/>
        <v>122.27000000000001</v>
      </c>
      <c r="N54" s="60">
        <f t="shared" si="11"/>
      </c>
      <c r="O54" s="137"/>
    </row>
    <row r="55" spans="1:15" ht="12.75">
      <c r="A55" s="80">
        <v>37</v>
      </c>
      <c r="B55" s="59" t="s">
        <v>82</v>
      </c>
      <c r="C55" s="70" t="s">
        <v>38</v>
      </c>
      <c r="D55" s="90" t="s">
        <v>364</v>
      </c>
      <c r="E55" s="3" t="s">
        <v>367</v>
      </c>
      <c r="F55" s="3"/>
      <c r="G55" s="67">
        <f t="shared" si="6"/>
        <v>0</v>
      </c>
      <c r="H55" s="105">
        <f t="shared" si="7"/>
        <v>100</v>
      </c>
      <c r="I55" s="9">
        <v>15</v>
      </c>
      <c r="J55" s="1">
        <v>47.53</v>
      </c>
      <c r="K55" s="70">
        <f t="shared" si="8"/>
        <v>8.530000000000001</v>
      </c>
      <c r="L55" s="71">
        <f t="shared" si="9"/>
        <v>23.53</v>
      </c>
      <c r="M55" s="92">
        <f t="shared" si="10"/>
        <v>123.53</v>
      </c>
      <c r="N55" s="60">
        <f t="shared" si="11"/>
      </c>
      <c r="O55" s="137"/>
    </row>
    <row r="56" spans="1:15" ht="12.75">
      <c r="A56" s="80">
        <v>46</v>
      </c>
      <c r="B56" s="59" t="s">
        <v>112</v>
      </c>
      <c r="C56" s="60" t="s">
        <v>81</v>
      </c>
      <c r="D56" s="90" t="s">
        <v>113</v>
      </c>
      <c r="E56" s="3">
        <v>20</v>
      </c>
      <c r="F56" s="3">
        <v>41.84</v>
      </c>
      <c r="G56" s="67">
        <f t="shared" si="6"/>
        <v>4.840000000000003</v>
      </c>
      <c r="H56" s="105">
        <f t="shared" si="7"/>
        <v>24.840000000000003</v>
      </c>
      <c r="I56" s="9" t="s">
        <v>367</v>
      </c>
      <c r="J56" s="1"/>
      <c r="K56" s="70">
        <f t="shared" si="8"/>
        <v>0</v>
      </c>
      <c r="L56" s="71">
        <f t="shared" si="9"/>
        <v>100</v>
      </c>
      <c r="M56" s="92">
        <f t="shared" si="10"/>
        <v>124.84</v>
      </c>
      <c r="N56" s="60">
        <f t="shared" si="11"/>
      </c>
      <c r="O56" s="137"/>
    </row>
    <row r="57" spans="1:15" ht="12.75">
      <c r="A57" s="80">
        <v>24</v>
      </c>
      <c r="B57" s="59" t="s">
        <v>311</v>
      </c>
      <c r="C57" s="70" t="s">
        <v>38</v>
      </c>
      <c r="D57" s="90" t="s">
        <v>310</v>
      </c>
      <c r="E57" s="5" t="s">
        <v>367</v>
      </c>
      <c r="F57" s="3"/>
      <c r="G57" s="67">
        <f t="shared" si="6"/>
        <v>0</v>
      </c>
      <c r="H57" s="105">
        <f t="shared" si="7"/>
        <v>100</v>
      </c>
      <c r="I57" s="9">
        <v>15</v>
      </c>
      <c r="J57" s="1">
        <v>49.75</v>
      </c>
      <c r="K57" s="70">
        <f t="shared" si="8"/>
        <v>10.75</v>
      </c>
      <c r="L57" s="71">
        <f t="shared" si="9"/>
        <v>25.75</v>
      </c>
      <c r="M57" s="92">
        <f t="shared" si="10"/>
        <v>125.75</v>
      </c>
      <c r="N57" s="60">
        <f t="shared" si="11"/>
      </c>
      <c r="O57" s="137"/>
    </row>
    <row r="58" spans="1:15" ht="12.75">
      <c r="A58" s="80">
        <v>6</v>
      </c>
      <c r="B58" s="102" t="s">
        <v>178</v>
      </c>
      <c r="C58" s="60" t="s">
        <v>25</v>
      </c>
      <c r="D58" s="61" t="s">
        <v>180</v>
      </c>
      <c r="E58" s="5" t="s">
        <v>367</v>
      </c>
      <c r="F58" s="3"/>
      <c r="G58" s="67">
        <f t="shared" si="6"/>
        <v>0</v>
      </c>
      <c r="H58" s="105">
        <f t="shared" si="7"/>
        <v>100</v>
      </c>
      <c r="I58" s="9">
        <v>25</v>
      </c>
      <c r="J58" s="1">
        <v>51.9</v>
      </c>
      <c r="K58" s="70">
        <f t="shared" si="8"/>
        <v>12.899999999999999</v>
      </c>
      <c r="L58" s="71">
        <f t="shared" si="9"/>
        <v>37.9</v>
      </c>
      <c r="M58" s="92">
        <f t="shared" si="10"/>
        <v>137.9</v>
      </c>
      <c r="N58" s="60">
        <f t="shared" si="11"/>
      </c>
      <c r="O58" s="137"/>
    </row>
    <row r="59" spans="1:15" ht="12.75">
      <c r="A59" s="80">
        <v>1</v>
      </c>
      <c r="B59" s="59" t="s">
        <v>303</v>
      </c>
      <c r="C59" s="70" t="s">
        <v>25</v>
      </c>
      <c r="D59" s="83" t="s">
        <v>304</v>
      </c>
      <c r="E59" s="3" t="s">
        <v>367</v>
      </c>
      <c r="F59" s="3"/>
      <c r="G59" s="67">
        <f t="shared" si="6"/>
        <v>0</v>
      </c>
      <c r="H59" s="105">
        <f t="shared" si="7"/>
        <v>100</v>
      </c>
      <c r="I59" s="9" t="s">
        <v>367</v>
      </c>
      <c r="J59" s="1"/>
      <c r="K59" s="70">
        <f t="shared" si="8"/>
        <v>0</v>
      </c>
      <c r="L59" s="71">
        <f t="shared" si="9"/>
        <v>100</v>
      </c>
      <c r="M59" s="92">
        <f t="shared" si="10"/>
        <v>200</v>
      </c>
      <c r="N59" s="60">
        <f t="shared" si="11"/>
      </c>
      <c r="O59" s="137"/>
    </row>
    <row r="60" spans="1:15" ht="12.75">
      <c r="A60" s="80">
        <v>3</v>
      </c>
      <c r="B60" s="59" t="s">
        <v>308</v>
      </c>
      <c r="C60" s="70" t="s">
        <v>38</v>
      </c>
      <c r="D60" s="61" t="s">
        <v>366</v>
      </c>
      <c r="E60" s="3" t="s">
        <v>367</v>
      </c>
      <c r="F60" s="3"/>
      <c r="G60" s="67">
        <f t="shared" si="6"/>
        <v>0</v>
      </c>
      <c r="H60" s="105">
        <f t="shared" si="7"/>
        <v>100</v>
      </c>
      <c r="I60" s="9" t="s">
        <v>367</v>
      </c>
      <c r="J60" s="1"/>
      <c r="K60" s="70">
        <f t="shared" si="8"/>
        <v>0</v>
      </c>
      <c r="L60" s="71">
        <f t="shared" si="9"/>
        <v>100</v>
      </c>
      <c r="M60" s="92">
        <f t="shared" si="10"/>
        <v>200</v>
      </c>
      <c r="N60" s="60">
        <f t="shared" si="11"/>
      </c>
      <c r="O60" s="137"/>
    </row>
    <row r="61" spans="1:15" ht="12.75">
      <c r="A61" s="80">
        <v>4</v>
      </c>
      <c r="B61" s="102" t="s">
        <v>203</v>
      </c>
      <c r="C61" s="60" t="s">
        <v>38</v>
      </c>
      <c r="D61" s="90" t="s">
        <v>206</v>
      </c>
      <c r="E61" s="3" t="s">
        <v>367</v>
      </c>
      <c r="F61" s="3"/>
      <c r="G61" s="67">
        <f t="shared" si="6"/>
        <v>0</v>
      </c>
      <c r="H61" s="105">
        <f t="shared" si="7"/>
        <v>100</v>
      </c>
      <c r="I61" s="9" t="s">
        <v>367</v>
      </c>
      <c r="J61" s="1"/>
      <c r="K61" s="70">
        <f t="shared" si="8"/>
        <v>0</v>
      </c>
      <c r="L61" s="71">
        <f t="shared" si="9"/>
        <v>100</v>
      </c>
      <c r="M61" s="92">
        <f t="shared" si="10"/>
        <v>200</v>
      </c>
      <c r="N61" s="60">
        <f t="shared" si="11"/>
      </c>
      <c r="O61" s="137"/>
    </row>
    <row r="62" spans="1:15" ht="12.75">
      <c r="A62" s="80">
        <v>9</v>
      </c>
      <c r="B62" s="59" t="s">
        <v>195</v>
      </c>
      <c r="C62" s="60" t="s">
        <v>37</v>
      </c>
      <c r="D62" s="90" t="s">
        <v>215</v>
      </c>
      <c r="E62" s="3" t="s">
        <v>367</v>
      </c>
      <c r="F62" s="3"/>
      <c r="G62" s="67">
        <f t="shared" si="6"/>
        <v>0</v>
      </c>
      <c r="H62" s="105">
        <f t="shared" si="7"/>
        <v>100</v>
      </c>
      <c r="I62" s="9" t="s">
        <v>367</v>
      </c>
      <c r="J62" s="1"/>
      <c r="K62" s="70">
        <f t="shared" si="8"/>
        <v>0</v>
      </c>
      <c r="L62" s="71">
        <f t="shared" si="9"/>
        <v>100</v>
      </c>
      <c r="M62" s="92">
        <f t="shared" si="10"/>
        <v>200</v>
      </c>
      <c r="N62" s="60">
        <f t="shared" si="11"/>
      </c>
      <c r="O62" s="137"/>
    </row>
    <row r="63" spans="1:16" ht="12.75">
      <c r="A63" s="80">
        <v>10</v>
      </c>
      <c r="B63" s="59" t="s">
        <v>190</v>
      </c>
      <c r="C63" s="60" t="s">
        <v>38</v>
      </c>
      <c r="D63" s="61" t="s">
        <v>191</v>
      </c>
      <c r="E63" s="3" t="s">
        <v>367</v>
      </c>
      <c r="F63" s="3"/>
      <c r="G63" s="67">
        <f t="shared" si="6"/>
        <v>0</v>
      </c>
      <c r="H63" s="105">
        <f t="shared" si="7"/>
        <v>100</v>
      </c>
      <c r="I63" s="9" t="s">
        <v>367</v>
      </c>
      <c r="J63" s="1"/>
      <c r="K63" s="70">
        <f t="shared" si="8"/>
        <v>0</v>
      </c>
      <c r="L63" s="71">
        <f t="shared" si="9"/>
        <v>100</v>
      </c>
      <c r="M63" s="92">
        <f t="shared" si="10"/>
        <v>200</v>
      </c>
      <c r="N63" s="60">
        <f t="shared" si="11"/>
      </c>
      <c r="O63" s="137"/>
      <c r="P63" s="133" t="s">
        <v>168</v>
      </c>
    </row>
    <row r="64" spans="1:16" ht="12.75">
      <c r="A64" s="80">
        <v>18</v>
      </c>
      <c r="B64" s="93" t="s">
        <v>133</v>
      </c>
      <c r="C64" s="60" t="s">
        <v>38</v>
      </c>
      <c r="D64" s="94" t="s">
        <v>144</v>
      </c>
      <c r="E64" s="3" t="s">
        <v>367</v>
      </c>
      <c r="F64" s="3"/>
      <c r="G64" s="67">
        <f t="shared" si="6"/>
        <v>0</v>
      </c>
      <c r="H64" s="105">
        <f t="shared" si="7"/>
        <v>100</v>
      </c>
      <c r="I64" s="9" t="s">
        <v>367</v>
      </c>
      <c r="J64" s="1"/>
      <c r="K64" s="70">
        <f t="shared" si="8"/>
        <v>0</v>
      </c>
      <c r="L64" s="71">
        <f t="shared" si="9"/>
        <v>100</v>
      </c>
      <c r="M64" s="92">
        <f t="shared" si="10"/>
        <v>200</v>
      </c>
      <c r="N64" s="60">
        <f t="shared" si="11"/>
      </c>
      <c r="O64" s="137"/>
      <c r="P64" s="133" t="s">
        <v>168</v>
      </c>
    </row>
    <row r="65" spans="1:15" ht="12.75">
      <c r="A65" s="80">
        <v>23</v>
      </c>
      <c r="B65" s="59" t="s">
        <v>308</v>
      </c>
      <c r="C65" s="70" t="s">
        <v>38</v>
      </c>
      <c r="D65" s="83" t="s">
        <v>309</v>
      </c>
      <c r="E65" s="3" t="s">
        <v>367</v>
      </c>
      <c r="F65" s="3"/>
      <c r="G65" s="67">
        <f t="shared" si="6"/>
        <v>0</v>
      </c>
      <c r="H65" s="105">
        <f t="shared" si="7"/>
        <v>100</v>
      </c>
      <c r="I65" s="9" t="s">
        <v>367</v>
      </c>
      <c r="J65" s="1"/>
      <c r="K65" s="70">
        <f t="shared" si="8"/>
        <v>0</v>
      </c>
      <c r="L65" s="71">
        <f t="shared" si="9"/>
        <v>100</v>
      </c>
      <c r="M65" s="92">
        <f t="shared" si="10"/>
        <v>200</v>
      </c>
      <c r="N65" s="60">
        <f t="shared" si="11"/>
      </c>
      <c r="O65" s="137"/>
    </row>
    <row r="66" spans="1:15" ht="12.75">
      <c r="A66" s="80">
        <v>25</v>
      </c>
      <c r="B66" s="59" t="s">
        <v>106</v>
      </c>
      <c r="C66" s="60" t="s">
        <v>26</v>
      </c>
      <c r="D66" s="90" t="s">
        <v>107</v>
      </c>
      <c r="E66" s="3" t="s">
        <v>367</v>
      </c>
      <c r="F66" s="3"/>
      <c r="G66" s="67">
        <f t="shared" si="6"/>
        <v>0</v>
      </c>
      <c r="H66" s="105">
        <f t="shared" si="7"/>
        <v>100</v>
      </c>
      <c r="I66" s="9" t="s">
        <v>367</v>
      </c>
      <c r="J66" s="1"/>
      <c r="K66" s="70">
        <f t="shared" si="8"/>
        <v>0</v>
      </c>
      <c r="L66" s="71">
        <f t="shared" si="9"/>
        <v>100</v>
      </c>
      <c r="M66" s="92">
        <f t="shared" si="10"/>
        <v>200</v>
      </c>
      <c r="N66" s="60">
        <f t="shared" si="11"/>
      </c>
      <c r="O66" s="137"/>
    </row>
    <row r="67" spans="1:15" ht="12.75">
      <c r="A67" s="80">
        <v>30</v>
      </c>
      <c r="B67" s="69" t="s">
        <v>203</v>
      </c>
      <c r="C67" s="70" t="s">
        <v>27</v>
      </c>
      <c r="D67" s="94" t="s">
        <v>216</v>
      </c>
      <c r="E67" s="3" t="s">
        <v>367</v>
      </c>
      <c r="F67" s="3"/>
      <c r="G67" s="67">
        <f t="shared" si="6"/>
        <v>0</v>
      </c>
      <c r="H67" s="105">
        <f t="shared" si="7"/>
        <v>100</v>
      </c>
      <c r="I67" s="9" t="s">
        <v>367</v>
      </c>
      <c r="J67" s="1"/>
      <c r="K67" s="70">
        <f t="shared" si="8"/>
        <v>0</v>
      </c>
      <c r="L67" s="71">
        <f t="shared" si="9"/>
        <v>100</v>
      </c>
      <c r="M67" s="92">
        <f t="shared" si="10"/>
        <v>200</v>
      </c>
      <c r="N67" s="60">
        <f t="shared" si="11"/>
      </c>
      <c r="O67" s="137"/>
    </row>
    <row r="68" spans="1:15" ht="12.75">
      <c r="A68" s="80">
        <v>33</v>
      </c>
      <c r="B68" s="59" t="s">
        <v>202</v>
      </c>
      <c r="C68" s="60" t="s">
        <v>38</v>
      </c>
      <c r="D68" s="61" t="s">
        <v>205</v>
      </c>
      <c r="E68" s="3" t="s">
        <v>367</v>
      </c>
      <c r="F68" s="3"/>
      <c r="G68" s="67">
        <f t="shared" si="6"/>
        <v>0</v>
      </c>
      <c r="H68" s="105">
        <f t="shared" si="7"/>
        <v>100</v>
      </c>
      <c r="I68" s="9" t="s">
        <v>367</v>
      </c>
      <c r="J68" s="1"/>
      <c r="K68" s="70">
        <f t="shared" si="8"/>
        <v>0</v>
      </c>
      <c r="L68" s="71">
        <f t="shared" si="9"/>
        <v>100</v>
      </c>
      <c r="M68" s="92">
        <f t="shared" si="10"/>
        <v>200</v>
      </c>
      <c r="N68" s="60">
        <f t="shared" si="11"/>
      </c>
      <c r="O68" s="137"/>
    </row>
    <row r="69" spans="1:15" ht="12.75">
      <c r="A69" s="80">
        <v>35</v>
      </c>
      <c r="B69" s="102" t="s">
        <v>196</v>
      </c>
      <c r="C69" s="60" t="s">
        <v>38</v>
      </c>
      <c r="D69" s="90" t="s">
        <v>200</v>
      </c>
      <c r="E69" s="3" t="s">
        <v>367</v>
      </c>
      <c r="F69" s="3"/>
      <c r="G69" s="67">
        <f t="shared" si="6"/>
        <v>0</v>
      </c>
      <c r="H69" s="105">
        <f t="shared" si="7"/>
        <v>100</v>
      </c>
      <c r="I69" s="9" t="s">
        <v>367</v>
      </c>
      <c r="J69" s="1"/>
      <c r="K69" s="70">
        <f t="shared" si="8"/>
        <v>0</v>
      </c>
      <c r="L69" s="71">
        <f t="shared" si="9"/>
        <v>100</v>
      </c>
      <c r="M69" s="92">
        <f t="shared" si="10"/>
        <v>200</v>
      </c>
      <c r="N69" s="60">
        <f t="shared" si="11"/>
      </c>
      <c r="O69" s="137"/>
    </row>
    <row r="70" spans="1:15" ht="12.75">
      <c r="A70" s="80">
        <v>40</v>
      </c>
      <c r="B70" s="93" t="s">
        <v>253</v>
      </c>
      <c r="C70" s="70" t="s">
        <v>25</v>
      </c>
      <c r="D70" s="94" t="s">
        <v>260</v>
      </c>
      <c r="E70" s="3" t="s">
        <v>367</v>
      </c>
      <c r="F70" s="3"/>
      <c r="G70" s="67">
        <f t="shared" si="6"/>
        <v>0</v>
      </c>
      <c r="H70" s="105">
        <f t="shared" si="7"/>
        <v>100</v>
      </c>
      <c r="I70" s="9" t="s">
        <v>367</v>
      </c>
      <c r="J70" s="1"/>
      <c r="K70" s="70">
        <f t="shared" si="8"/>
        <v>0</v>
      </c>
      <c r="L70" s="71">
        <f t="shared" si="9"/>
        <v>100</v>
      </c>
      <c r="M70" s="92">
        <f t="shared" si="10"/>
        <v>200</v>
      </c>
      <c r="N70" s="60">
        <f t="shared" si="11"/>
      </c>
      <c r="O70" s="137"/>
    </row>
    <row r="71" spans="1:15" ht="12.75">
      <c r="A71" s="80">
        <v>54</v>
      </c>
      <c r="B71" s="59" t="s">
        <v>178</v>
      </c>
      <c r="C71" s="60" t="s">
        <v>25</v>
      </c>
      <c r="D71" s="90" t="s">
        <v>181</v>
      </c>
      <c r="E71" s="3" t="s">
        <v>367</v>
      </c>
      <c r="F71" s="3"/>
      <c r="G71" s="67">
        <f t="shared" si="6"/>
        <v>0</v>
      </c>
      <c r="H71" s="105">
        <f t="shared" si="7"/>
        <v>100</v>
      </c>
      <c r="I71" s="9" t="s">
        <v>367</v>
      </c>
      <c r="J71" s="1"/>
      <c r="K71" s="70">
        <f t="shared" si="8"/>
        <v>0</v>
      </c>
      <c r="L71" s="71">
        <f t="shared" si="9"/>
        <v>100</v>
      </c>
      <c r="M71" s="92">
        <f t="shared" si="10"/>
        <v>200</v>
      </c>
      <c r="N71" s="60">
        <f t="shared" si="11"/>
      </c>
      <c r="O71" s="137"/>
    </row>
    <row r="72" spans="1:15" ht="12.75">
      <c r="A72" s="80">
        <v>57</v>
      </c>
      <c r="B72" s="59" t="s">
        <v>298</v>
      </c>
      <c r="C72" s="70" t="s">
        <v>25</v>
      </c>
      <c r="D72" s="90" t="s">
        <v>299</v>
      </c>
      <c r="E72" s="3" t="s">
        <v>367</v>
      </c>
      <c r="F72" s="3"/>
      <c r="G72" s="67">
        <f t="shared" si="6"/>
        <v>0</v>
      </c>
      <c r="H72" s="105">
        <f t="shared" si="7"/>
        <v>100</v>
      </c>
      <c r="I72" s="9" t="s">
        <v>367</v>
      </c>
      <c r="J72" s="1"/>
      <c r="K72" s="70">
        <f t="shared" si="8"/>
        <v>0</v>
      </c>
      <c r="L72" s="71">
        <f t="shared" si="9"/>
        <v>100</v>
      </c>
      <c r="M72" s="92">
        <f t="shared" si="10"/>
        <v>200</v>
      </c>
      <c r="N72" s="60">
        <f t="shared" si="11"/>
      </c>
      <c r="O72" s="137"/>
    </row>
    <row r="73" spans="1:15" ht="12.75">
      <c r="A73" s="80">
        <v>65</v>
      </c>
      <c r="B73" s="69" t="s">
        <v>272</v>
      </c>
      <c r="C73" s="70" t="s">
        <v>38</v>
      </c>
      <c r="D73" s="71" t="s">
        <v>273</v>
      </c>
      <c r="E73" s="3" t="s">
        <v>367</v>
      </c>
      <c r="F73" s="3"/>
      <c r="G73" s="67">
        <f t="shared" si="6"/>
        <v>0</v>
      </c>
      <c r="H73" s="105">
        <f t="shared" si="7"/>
        <v>100</v>
      </c>
      <c r="I73" s="9" t="s">
        <v>367</v>
      </c>
      <c r="J73" s="1"/>
      <c r="K73" s="70">
        <f t="shared" si="8"/>
        <v>0</v>
      </c>
      <c r="L73" s="71">
        <f t="shared" si="9"/>
        <v>100</v>
      </c>
      <c r="M73" s="92">
        <f t="shared" si="10"/>
        <v>200</v>
      </c>
      <c r="N73" s="60">
        <f t="shared" si="11"/>
      </c>
      <c r="O73" s="137"/>
    </row>
    <row r="74" spans="1:15" ht="12.75">
      <c r="A74" s="80">
        <v>67</v>
      </c>
      <c r="B74" s="95" t="s">
        <v>48</v>
      </c>
      <c r="C74" s="60" t="s">
        <v>38</v>
      </c>
      <c r="D74" s="61" t="s">
        <v>92</v>
      </c>
      <c r="E74" s="3" t="s">
        <v>367</v>
      </c>
      <c r="F74" s="3"/>
      <c r="G74" s="67">
        <f>IF((F74-$E$8)&lt;0,0,IF(F74&gt;$H$8,"снят",(F74-$E$8)))</f>
        <v>0</v>
      </c>
      <c r="H74" s="105">
        <f>IF(OR(E74="снят",G74="снят"),100,E74+G74)</f>
        <v>100</v>
      </c>
      <c r="I74" s="9" t="s">
        <v>367</v>
      </c>
      <c r="J74" s="1"/>
      <c r="K74" s="70">
        <f>IF((J74-$I$8)&lt;0,0,IF(J74&gt;$L$8,"снят",(J74-$I$8)))</f>
        <v>0</v>
      </c>
      <c r="L74" s="71">
        <f>IF(OR(I74="снят",K74="снят"),100,I74+K74)</f>
        <v>100</v>
      </c>
      <c r="M74" s="92">
        <f>H74+L74</f>
        <v>200</v>
      </c>
      <c r="N74" s="60">
        <f>IF(M74&lt;100,F74+J74,"")</f>
      </c>
      <c r="O74" s="137"/>
    </row>
    <row r="75" spans="1:15" ht="12.75">
      <c r="A75" s="80">
        <v>69</v>
      </c>
      <c r="B75" s="59" t="s">
        <v>318</v>
      </c>
      <c r="C75" s="70" t="s">
        <v>38</v>
      </c>
      <c r="D75" s="61" t="s">
        <v>319</v>
      </c>
      <c r="E75" s="3" t="s">
        <v>367</v>
      </c>
      <c r="F75" s="3"/>
      <c r="G75" s="67">
        <f>IF((F75-$E$8)&lt;0,0,IF(F75&gt;$H$8,"снят",(F75-$E$8)))</f>
        <v>0</v>
      </c>
      <c r="H75" s="105">
        <f>IF(OR(E75="снят",G75="снят"),100,E75+G75)</f>
        <v>100</v>
      </c>
      <c r="I75" s="9" t="s">
        <v>367</v>
      </c>
      <c r="J75" s="1"/>
      <c r="K75" s="70">
        <f>IF((J75-$I$8)&lt;0,0,IF(J75&gt;$L$8,"снят",(J75-$I$8)))</f>
        <v>0</v>
      </c>
      <c r="L75" s="71">
        <f>IF(OR(I75="снят",K75="снят"),100,I75+K75)</f>
        <v>100</v>
      </c>
      <c r="M75" s="92">
        <f>H75+L75</f>
        <v>200</v>
      </c>
      <c r="N75" s="60">
        <f>IF(M75&lt;100,F75+J75,"")</f>
      </c>
      <c r="O75" s="137"/>
    </row>
  </sheetData>
  <sheetProtection selectLockedCells="1"/>
  <mergeCells count="2">
    <mergeCell ref="I4:L4"/>
    <mergeCell ref="E4:H4"/>
  </mergeCells>
  <printOptions/>
  <pageMargins left="0.5118110236220472" right="0.5118110236220472" top="0.2755905511811024" bottom="0.35433070866141736" header="0.15748031496062992" footer="0.15748031496062992"/>
  <pageSetup fitToHeight="1" fitToWidth="1" horizontalDpi="300" verticalDpi="300" orientation="portrait" paperSize="9" scale="56" r:id="rId1"/>
  <headerFooter alignWithMargins="0">
    <oddFooter>&amp;C&amp;P&amp;R&amp;"Arial,курсив"&amp;A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pane xSplit="4" ySplit="9" topLeftCell="E1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6" sqref="E16:E17"/>
    </sheetView>
  </sheetViews>
  <sheetFormatPr defaultColWidth="9.00390625" defaultRowHeight="12.75"/>
  <cols>
    <col min="1" max="1" width="5.375" style="25" customWidth="1"/>
    <col min="2" max="2" width="23.00390625" style="25" customWidth="1"/>
    <col min="3" max="3" width="11.375" style="25" customWidth="1"/>
    <col min="4" max="4" width="22.00390625" style="25" customWidth="1"/>
    <col min="5" max="5" width="8.625" style="25" customWidth="1"/>
    <col min="6" max="6" width="7.875" style="25" customWidth="1"/>
    <col min="7" max="7" width="9.00390625" style="25" customWidth="1"/>
    <col min="8" max="8" width="10.125" style="25" customWidth="1"/>
    <col min="9" max="9" width="7.625" style="25" customWidth="1"/>
    <col min="10" max="10" width="7.25390625" style="25" customWidth="1"/>
    <col min="11" max="11" width="9.375" style="25" customWidth="1"/>
    <col min="12" max="12" width="10.00390625" style="25" customWidth="1"/>
    <col min="13" max="13" width="9.375" style="25" customWidth="1"/>
    <col min="14" max="14" width="9.125" style="25" customWidth="1"/>
    <col min="15" max="15" width="4.375" style="25" customWidth="1"/>
    <col min="16" max="16" width="5.75390625" style="99" customWidth="1"/>
    <col min="17" max="16384" width="9.125" style="25" customWidth="1"/>
  </cols>
  <sheetData>
    <row r="1" spans="1:10" ht="20.25">
      <c r="A1" s="23" t="s">
        <v>0</v>
      </c>
      <c r="E1" s="26" t="s">
        <v>94</v>
      </c>
      <c r="F1" s="33"/>
      <c r="G1" s="143"/>
      <c r="H1" s="33"/>
      <c r="I1" s="45"/>
      <c r="J1" s="45"/>
    </row>
    <row r="3" spans="2:8" ht="18">
      <c r="B3" s="31" t="s">
        <v>14</v>
      </c>
      <c r="C3" s="32"/>
      <c r="D3" s="159" t="s">
        <v>363</v>
      </c>
      <c r="F3" s="25" t="s">
        <v>1</v>
      </c>
      <c r="H3" s="34" t="s">
        <v>24</v>
      </c>
    </row>
    <row r="4" spans="5:12" ht="12.75">
      <c r="E4" s="199" t="s">
        <v>100</v>
      </c>
      <c r="F4" s="199"/>
      <c r="G4" s="199"/>
      <c r="H4" s="199"/>
      <c r="I4" s="199" t="s">
        <v>99</v>
      </c>
      <c r="J4" s="199"/>
      <c r="K4" s="199"/>
      <c r="L4" s="199"/>
    </row>
    <row r="5" spans="5:12" ht="12.75">
      <c r="E5" s="32" t="s">
        <v>97</v>
      </c>
      <c r="F5" s="111"/>
      <c r="G5" s="111"/>
      <c r="H5" s="112">
        <v>153</v>
      </c>
      <c r="I5" s="32" t="s">
        <v>98</v>
      </c>
      <c r="J5" s="111"/>
      <c r="K5" s="111"/>
      <c r="L5" s="112">
        <v>160</v>
      </c>
    </row>
    <row r="6" spans="2:12" ht="12.75">
      <c r="B6" s="39" t="s">
        <v>15</v>
      </c>
      <c r="C6" s="40">
        <v>45</v>
      </c>
      <c r="E6" s="111" t="s">
        <v>18</v>
      </c>
      <c r="F6" s="111"/>
      <c r="G6" s="114">
        <f>H5/E8</f>
        <v>4.135135135135135</v>
      </c>
      <c r="H6" s="111"/>
      <c r="I6" s="111" t="s">
        <v>18</v>
      </c>
      <c r="J6" s="111"/>
      <c r="K6" s="114">
        <f>L5/I8</f>
        <v>4.102564102564102</v>
      </c>
      <c r="L6" s="111"/>
    </row>
    <row r="7" spans="5:12" ht="13.5" thickBot="1">
      <c r="E7" s="111" t="s">
        <v>2</v>
      </c>
      <c r="F7" s="110"/>
      <c r="G7" s="111"/>
      <c r="H7" s="31" t="s">
        <v>3</v>
      </c>
      <c r="I7" s="111" t="s">
        <v>2</v>
      </c>
      <c r="J7" s="110"/>
      <c r="K7" s="111"/>
      <c r="L7" s="31" t="s">
        <v>3</v>
      </c>
    </row>
    <row r="8" spans="1:15" ht="21" thickBot="1">
      <c r="A8" s="43" t="s">
        <v>17</v>
      </c>
      <c r="B8" s="45"/>
      <c r="C8" s="45" t="s">
        <v>24</v>
      </c>
      <c r="D8" s="45"/>
      <c r="E8" s="115">
        <v>37</v>
      </c>
      <c r="F8" s="110"/>
      <c r="G8" s="116"/>
      <c r="H8" s="115">
        <v>56</v>
      </c>
      <c r="I8" s="115">
        <v>39</v>
      </c>
      <c r="J8" s="110"/>
      <c r="K8" s="116"/>
      <c r="L8" s="115">
        <v>65</v>
      </c>
      <c r="M8" s="45"/>
      <c r="N8" s="45"/>
      <c r="O8" s="45"/>
    </row>
    <row r="9" spans="1:17" s="57" customFormat="1" ht="39.75" customHeight="1" thickBot="1">
      <c r="A9" s="49" t="s">
        <v>5</v>
      </c>
      <c r="B9" s="51" t="s">
        <v>20</v>
      </c>
      <c r="C9" s="51" t="s">
        <v>6</v>
      </c>
      <c r="D9" s="52" t="s">
        <v>7</v>
      </c>
      <c r="E9" s="144" t="s">
        <v>8</v>
      </c>
      <c r="F9" s="51" t="s">
        <v>9</v>
      </c>
      <c r="G9" s="51" t="s">
        <v>10</v>
      </c>
      <c r="H9" s="52" t="s">
        <v>11</v>
      </c>
      <c r="I9" s="145" t="s">
        <v>8</v>
      </c>
      <c r="J9" s="144" t="s">
        <v>9</v>
      </c>
      <c r="K9" s="51" t="s">
        <v>10</v>
      </c>
      <c r="L9" s="52" t="s">
        <v>11</v>
      </c>
      <c r="M9" s="144" t="s">
        <v>12</v>
      </c>
      <c r="N9" s="51" t="s">
        <v>13</v>
      </c>
      <c r="O9" s="134" t="s">
        <v>16</v>
      </c>
      <c r="P9" s="146"/>
      <c r="Q9" s="136"/>
    </row>
    <row r="10" spans="1:15" ht="12.75">
      <c r="A10" s="147">
        <v>139</v>
      </c>
      <c r="B10" s="59" t="s">
        <v>173</v>
      </c>
      <c r="C10" s="60" t="s">
        <v>27</v>
      </c>
      <c r="D10" s="61" t="s">
        <v>220</v>
      </c>
      <c r="E10" s="5">
        <v>0</v>
      </c>
      <c r="F10" s="3">
        <v>30.28</v>
      </c>
      <c r="G10" s="67">
        <f aca="true" t="shared" si="0" ref="G10:G54">IF((F10-$E$8)&lt;0,0,IF(F10&gt;$H$8,"снят",(F10-$E$8)))</f>
        <v>0</v>
      </c>
      <c r="H10" s="105">
        <f aca="true" t="shared" si="1" ref="H10:H54">IF(OR(E10="снят",G10="снят"),100,E10+G10)</f>
        <v>0</v>
      </c>
      <c r="I10" s="9">
        <v>0</v>
      </c>
      <c r="J10" s="1">
        <v>38.65</v>
      </c>
      <c r="K10" s="70">
        <f aca="true" t="shared" si="2" ref="K10:K54">IF((J10-$I$8)&lt;0,0,IF(J10&gt;$L$8,"снят",(J10-$I$8)))</f>
        <v>0</v>
      </c>
      <c r="L10" s="71">
        <f aca="true" t="shared" si="3" ref="L10:L54">IF(OR(I10="снят",K10="снят"),100,I10+K10)</f>
        <v>0</v>
      </c>
      <c r="M10" s="92">
        <f aca="true" t="shared" si="4" ref="M10:M54">H10+L10</f>
        <v>0</v>
      </c>
      <c r="N10" s="60">
        <f aca="true" t="shared" si="5" ref="N10:N54">IF(M10&lt;100,F10+J10,"")</f>
        <v>68.93</v>
      </c>
      <c r="O10" s="137">
        <v>1</v>
      </c>
    </row>
    <row r="11" spans="1:15" ht="12.75">
      <c r="A11" s="147">
        <v>120</v>
      </c>
      <c r="B11" s="59" t="s">
        <v>322</v>
      </c>
      <c r="C11" s="60" t="s">
        <v>27</v>
      </c>
      <c r="D11" s="61" t="s">
        <v>323</v>
      </c>
      <c r="E11" s="5">
        <v>0</v>
      </c>
      <c r="F11" s="3">
        <v>32.92</v>
      </c>
      <c r="G11" s="67">
        <f t="shared" si="0"/>
        <v>0</v>
      </c>
      <c r="H11" s="105">
        <f t="shared" si="1"/>
        <v>0</v>
      </c>
      <c r="I11" s="9">
        <v>0</v>
      </c>
      <c r="J11" s="1">
        <v>38.5</v>
      </c>
      <c r="K11" s="70">
        <f t="shared" si="2"/>
        <v>0</v>
      </c>
      <c r="L11" s="71">
        <f t="shared" si="3"/>
        <v>0</v>
      </c>
      <c r="M11" s="92">
        <f t="shared" si="4"/>
        <v>0</v>
      </c>
      <c r="N11" s="60">
        <f t="shared" si="5"/>
        <v>71.42</v>
      </c>
      <c r="O11" s="137">
        <v>2</v>
      </c>
    </row>
    <row r="12" spans="1:15" ht="12.75">
      <c r="A12" s="147">
        <v>143</v>
      </c>
      <c r="B12" s="59" t="s">
        <v>48</v>
      </c>
      <c r="C12" s="60" t="s">
        <v>27</v>
      </c>
      <c r="D12" s="61" t="s">
        <v>49</v>
      </c>
      <c r="E12" s="5">
        <v>0</v>
      </c>
      <c r="F12" s="3">
        <v>35.69</v>
      </c>
      <c r="G12" s="67">
        <f t="shared" si="0"/>
        <v>0</v>
      </c>
      <c r="H12" s="105">
        <f t="shared" si="1"/>
        <v>0</v>
      </c>
      <c r="I12" s="9">
        <v>0</v>
      </c>
      <c r="J12" s="1">
        <v>42.57</v>
      </c>
      <c r="K12" s="70">
        <f t="shared" si="2"/>
        <v>3.5700000000000003</v>
      </c>
      <c r="L12" s="71">
        <f t="shared" si="3"/>
        <v>3.5700000000000003</v>
      </c>
      <c r="M12" s="92">
        <f t="shared" si="4"/>
        <v>3.5700000000000003</v>
      </c>
      <c r="N12" s="60">
        <f t="shared" si="5"/>
        <v>78.25999999999999</v>
      </c>
      <c r="O12" s="137">
        <v>3</v>
      </c>
    </row>
    <row r="13" spans="1:15" ht="12.75">
      <c r="A13" s="147">
        <v>110</v>
      </c>
      <c r="B13" s="59" t="s">
        <v>75</v>
      </c>
      <c r="C13" s="60" t="s">
        <v>27</v>
      </c>
      <c r="D13" s="61" t="s">
        <v>116</v>
      </c>
      <c r="E13" s="5">
        <v>0</v>
      </c>
      <c r="F13" s="3">
        <v>34.91</v>
      </c>
      <c r="G13" s="67">
        <f t="shared" si="0"/>
        <v>0</v>
      </c>
      <c r="H13" s="105">
        <f t="shared" si="1"/>
        <v>0</v>
      </c>
      <c r="I13" s="9">
        <v>0</v>
      </c>
      <c r="J13" s="1">
        <v>43.12</v>
      </c>
      <c r="K13" s="70">
        <f t="shared" si="2"/>
        <v>4.119999999999997</v>
      </c>
      <c r="L13" s="71">
        <f t="shared" si="3"/>
        <v>4.119999999999997</v>
      </c>
      <c r="M13" s="92">
        <f t="shared" si="4"/>
        <v>4.119999999999997</v>
      </c>
      <c r="N13" s="60">
        <f t="shared" si="5"/>
        <v>78.03</v>
      </c>
      <c r="O13" s="123">
        <v>4</v>
      </c>
    </row>
    <row r="14" spans="1:15" ht="12.75">
      <c r="A14" s="147">
        <v>127</v>
      </c>
      <c r="B14" s="59" t="s">
        <v>53</v>
      </c>
      <c r="C14" s="60" t="s">
        <v>147</v>
      </c>
      <c r="D14" s="61" t="s">
        <v>54</v>
      </c>
      <c r="E14" s="5">
        <v>5</v>
      </c>
      <c r="F14" s="3">
        <v>31.34</v>
      </c>
      <c r="G14" s="67">
        <f t="shared" si="0"/>
        <v>0</v>
      </c>
      <c r="H14" s="105">
        <f t="shared" si="1"/>
        <v>5</v>
      </c>
      <c r="I14" s="9">
        <v>0</v>
      </c>
      <c r="J14" s="1">
        <v>38.9</v>
      </c>
      <c r="K14" s="70">
        <f t="shared" si="2"/>
        <v>0</v>
      </c>
      <c r="L14" s="71">
        <f t="shared" si="3"/>
        <v>0</v>
      </c>
      <c r="M14" s="92">
        <f t="shared" si="4"/>
        <v>5</v>
      </c>
      <c r="N14" s="60">
        <f t="shared" si="5"/>
        <v>70.24</v>
      </c>
      <c r="O14" s="123">
        <v>5</v>
      </c>
    </row>
    <row r="15" spans="1:16" ht="12.75">
      <c r="A15" s="147">
        <v>103</v>
      </c>
      <c r="B15" s="59" t="s">
        <v>184</v>
      </c>
      <c r="C15" s="60" t="s">
        <v>27</v>
      </c>
      <c r="D15" s="61" t="s">
        <v>185</v>
      </c>
      <c r="E15" s="5">
        <v>0</v>
      </c>
      <c r="F15" s="3">
        <v>31.13</v>
      </c>
      <c r="G15" s="67">
        <f t="shared" si="0"/>
        <v>0</v>
      </c>
      <c r="H15" s="105">
        <f t="shared" si="1"/>
        <v>0</v>
      </c>
      <c r="I15" s="9">
        <v>5</v>
      </c>
      <c r="J15" s="1">
        <v>39.37</v>
      </c>
      <c r="K15" s="70">
        <f t="shared" si="2"/>
        <v>0.36999999999999744</v>
      </c>
      <c r="L15" s="71">
        <f t="shared" si="3"/>
        <v>5.369999999999997</v>
      </c>
      <c r="M15" s="92">
        <f t="shared" si="4"/>
        <v>5.369999999999997</v>
      </c>
      <c r="N15" s="60">
        <f t="shared" si="5"/>
        <v>70.5</v>
      </c>
      <c r="O15" s="123">
        <v>6</v>
      </c>
      <c r="P15" s="184" t="s">
        <v>372</v>
      </c>
    </row>
    <row r="16" spans="1:15" ht="12.75">
      <c r="A16" s="147">
        <v>107</v>
      </c>
      <c r="B16" s="59" t="s">
        <v>209</v>
      </c>
      <c r="C16" s="60" t="s">
        <v>223</v>
      </c>
      <c r="D16" s="61" t="s">
        <v>224</v>
      </c>
      <c r="E16" s="5">
        <v>0</v>
      </c>
      <c r="F16" s="3">
        <v>36.44</v>
      </c>
      <c r="G16" s="67">
        <f t="shared" si="0"/>
        <v>0</v>
      </c>
      <c r="H16" s="105">
        <f t="shared" si="1"/>
        <v>0</v>
      </c>
      <c r="I16" s="9">
        <v>5</v>
      </c>
      <c r="J16" s="1">
        <v>44.66</v>
      </c>
      <c r="K16" s="70">
        <f t="shared" si="2"/>
        <v>5.659999999999997</v>
      </c>
      <c r="L16" s="71">
        <f t="shared" si="3"/>
        <v>10.659999999999997</v>
      </c>
      <c r="M16" s="92">
        <f t="shared" si="4"/>
        <v>10.659999999999997</v>
      </c>
      <c r="N16" s="60">
        <f t="shared" si="5"/>
        <v>81.1</v>
      </c>
      <c r="O16" s="123">
        <v>7</v>
      </c>
    </row>
    <row r="17" spans="1:15" ht="12.75">
      <c r="A17" s="147">
        <v>121</v>
      </c>
      <c r="B17" s="69" t="s">
        <v>328</v>
      </c>
      <c r="C17" s="70" t="s">
        <v>93</v>
      </c>
      <c r="D17" s="71" t="s">
        <v>170</v>
      </c>
      <c r="E17" s="5">
        <v>0</v>
      </c>
      <c r="F17" s="3">
        <v>39.88</v>
      </c>
      <c r="G17" s="67">
        <f t="shared" si="0"/>
        <v>2.8800000000000026</v>
      </c>
      <c r="H17" s="105">
        <f t="shared" si="1"/>
        <v>2.8800000000000026</v>
      </c>
      <c r="I17" s="9">
        <v>0</v>
      </c>
      <c r="J17" s="1">
        <v>46.78</v>
      </c>
      <c r="K17" s="70">
        <f t="shared" si="2"/>
        <v>7.780000000000001</v>
      </c>
      <c r="L17" s="71">
        <f t="shared" si="3"/>
        <v>7.780000000000001</v>
      </c>
      <c r="M17" s="92">
        <f t="shared" si="4"/>
        <v>10.660000000000004</v>
      </c>
      <c r="N17" s="60">
        <f t="shared" si="5"/>
        <v>86.66</v>
      </c>
      <c r="O17" s="123">
        <v>8</v>
      </c>
    </row>
    <row r="18" spans="1:15" ht="12.75">
      <c r="A18" s="147">
        <v>111</v>
      </c>
      <c r="B18" s="59" t="s">
        <v>30</v>
      </c>
      <c r="C18" s="60" t="s">
        <v>27</v>
      </c>
      <c r="D18" s="61" t="s">
        <v>46</v>
      </c>
      <c r="E18" s="5">
        <v>0</v>
      </c>
      <c r="F18" s="3">
        <v>35.16</v>
      </c>
      <c r="G18" s="67">
        <f t="shared" si="0"/>
        <v>0</v>
      </c>
      <c r="H18" s="105">
        <f t="shared" si="1"/>
        <v>0</v>
      </c>
      <c r="I18" s="9">
        <v>5</v>
      </c>
      <c r="J18" s="1">
        <v>45.28</v>
      </c>
      <c r="K18" s="70">
        <f t="shared" si="2"/>
        <v>6.280000000000001</v>
      </c>
      <c r="L18" s="71">
        <f t="shared" si="3"/>
        <v>11.280000000000001</v>
      </c>
      <c r="M18" s="92">
        <f t="shared" si="4"/>
        <v>11.280000000000001</v>
      </c>
      <c r="N18" s="60">
        <f t="shared" si="5"/>
        <v>80.44</v>
      </c>
      <c r="O18" s="123">
        <v>9</v>
      </c>
    </row>
    <row r="19" spans="1:16" ht="12.75">
      <c r="A19" s="147">
        <v>129</v>
      </c>
      <c r="B19" s="139" t="s">
        <v>148</v>
      </c>
      <c r="C19" s="139" t="s">
        <v>153</v>
      </c>
      <c r="D19" s="61" t="s">
        <v>57</v>
      </c>
      <c r="E19" s="5">
        <v>5</v>
      </c>
      <c r="F19" s="3">
        <v>40.54</v>
      </c>
      <c r="G19" s="67">
        <f t="shared" si="0"/>
        <v>3.539999999999999</v>
      </c>
      <c r="H19" s="105">
        <f t="shared" si="1"/>
        <v>8.54</v>
      </c>
      <c r="I19" s="9">
        <v>0</v>
      </c>
      <c r="J19" s="1">
        <v>43.06</v>
      </c>
      <c r="K19" s="70">
        <f t="shared" si="2"/>
        <v>4.060000000000002</v>
      </c>
      <c r="L19" s="71">
        <f t="shared" si="3"/>
        <v>4.060000000000002</v>
      </c>
      <c r="M19" s="92">
        <f t="shared" si="4"/>
        <v>12.600000000000001</v>
      </c>
      <c r="N19" s="60">
        <f t="shared" si="5"/>
        <v>83.6</v>
      </c>
      <c r="O19" s="123">
        <v>10</v>
      </c>
      <c r="P19" s="184" t="s">
        <v>373</v>
      </c>
    </row>
    <row r="20" spans="1:15" ht="12.75">
      <c r="A20" s="147">
        <v>142</v>
      </c>
      <c r="B20" s="69" t="s">
        <v>296</v>
      </c>
      <c r="C20" s="60" t="s">
        <v>27</v>
      </c>
      <c r="D20" s="71" t="s">
        <v>324</v>
      </c>
      <c r="E20" s="5">
        <v>0</v>
      </c>
      <c r="F20" s="3">
        <v>40.44</v>
      </c>
      <c r="G20" s="67">
        <f t="shared" si="0"/>
        <v>3.4399999999999977</v>
      </c>
      <c r="H20" s="105">
        <f t="shared" si="1"/>
        <v>3.4399999999999977</v>
      </c>
      <c r="I20" s="9">
        <v>5</v>
      </c>
      <c r="J20" s="1">
        <v>48.25</v>
      </c>
      <c r="K20" s="70">
        <f t="shared" si="2"/>
        <v>9.25</v>
      </c>
      <c r="L20" s="71">
        <f t="shared" si="3"/>
        <v>14.25</v>
      </c>
      <c r="M20" s="92">
        <f t="shared" si="4"/>
        <v>17.689999999999998</v>
      </c>
      <c r="N20" s="60">
        <f t="shared" si="5"/>
        <v>88.69</v>
      </c>
      <c r="O20" s="123">
        <v>11</v>
      </c>
    </row>
    <row r="21" spans="1:15" ht="12.75">
      <c r="A21" s="147">
        <v>125</v>
      </c>
      <c r="B21" s="59" t="s">
        <v>75</v>
      </c>
      <c r="C21" s="60" t="s">
        <v>27</v>
      </c>
      <c r="D21" s="61" t="s">
        <v>120</v>
      </c>
      <c r="E21" s="5">
        <v>0</v>
      </c>
      <c r="F21" s="3">
        <v>37.34</v>
      </c>
      <c r="G21" s="67">
        <f t="shared" si="0"/>
        <v>0.3400000000000034</v>
      </c>
      <c r="H21" s="105">
        <f t="shared" si="1"/>
        <v>0.3400000000000034</v>
      </c>
      <c r="I21" s="9">
        <v>15</v>
      </c>
      <c r="J21" s="1">
        <v>47.94</v>
      </c>
      <c r="K21" s="70">
        <f t="shared" si="2"/>
        <v>8.939999999999998</v>
      </c>
      <c r="L21" s="71">
        <f t="shared" si="3"/>
        <v>23.939999999999998</v>
      </c>
      <c r="M21" s="92">
        <f t="shared" si="4"/>
        <v>24.28</v>
      </c>
      <c r="N21" s="60">
        <f t="shared" si="5"/>
        <v>85.28</v>
      </c>
      <c r="O21" s="123">
        <v>12</v>
      </c>
    </row>
    <row r="22" spans="1:15" ht="12.75">
      <c r="A22" s="147">
        <v>132</v>
      </c>
      <c r="B22" s="69" t="s">
        <v>335</v>
      </c>
      <c r="C22" s="127" t="s">
        <v>102</v>
      </c>
      <c r="D22" s="71" t="s">
        <v>171</v>
      </c>
      <c r="E22" s="5">
        <v>0</v>
      </c>
      <c r="F22" s="3">
        <v>33.62</v>
      </c>
      <c r="G22" s="67">
        <f t="shared" si="0"/>
        <v>0</v>
      </c>
      <c r="H22" s="105">
        <f t="shared" si="1"/>
        <v>0</v>
      </c>
      <c r="I22" s="9">
        <v>20</v>
      </c>
      <c r="J22" s="1">
        <v>45.81</v>
      </c>
      <c r="K22" s="70">
        <f t="shared" si="2"/>
        <v>6.810000000000002</v>
      </c>
      <c r="L22" s="71">
        <f t="shared" si="3"/>
        <v>26.810000000000002</v>
      </c>
      <c r="M22" s="92">
        <f t="shared" si="4"/>
        <v>26.810000000000002</v>
      </c>
      <c r="N22" s="60">
        <f t="shared" si="5"/>
        <v>79.43</v>
      </c>
      <c r="O22" s="123">
        <v>13</v>
      </c>
    </row>
    <row r="23" spans="1:16" ht="12.75">
      <c r="A23" s="147">
        <v>136</v>
      </c>
      <c r="B23" s="59" t="s">
        <v>281</v>
      </c>
      <c r="C23" s="60" t="s">
        <v>282</v>
      </c>
      <c r="D23" s="61" t="s">
        <v>283</v>
      </c>
      <c r="E23" s="5">
        <v>10</v>
      </c>
      <c r="F23" s="3">
        <v>40.47</v>
      </c>
      <c r="G23" s="67">
        <f t="shared" si="0"/>
        <v>3.469999999999999</v>
      </c>
      <c r="H23" s="105">
        <f t="shared" si="1"/>
        <v>13.469999999999999</v>
      </c>
      <c r="I23" s="9">
        <v>10</v>
      </c>
      <c r="J23" s="1">
        <v>49.09</v>
      </c>
      <c r="K23" s="70">
        <f t="shared" si="2"/>
        <v>10.090000000000003</v>
      </c>
      <c r="L23" s="71">
        <f t="shared" si="3"/>
        <v>20.090000000000003</v>
      </c>
      <c r="M23" s="92">
        <f t="shared" si="4"/>
        <v>33.56</v>
      </c>
      <c r="N23" s="60">
        <f t="shared" si="5"/>
        <v>89.56</v>
      </c>
      <c r="O23" s="123">
        <v>14</v>
      </c>
      <c r="P23" s="184" t="s">
        <v>374</v>
      </c>
    </row>
    <row r="24" spans="1:15" ht="12.75">
      <c r="A24" s="147">
        <v>114</v>
      </c>
      <c r="B24" s="59" t="s">
        <v>77</v>
      </c>
      <c r="C24" s="60" t="s">
        <v>26</v>
      </c>
      <c r="D24" s="61" t="s">
        <v>123</v>
      </c>
      <c r="E24" s="5">
        <v>5</v>
      </c>
      <c r="F24" s="3">
        <v>52.56</v>
      </c>
      <c r="G24" s="67">
        <f t="shared" si="0"/>
        <v>15.560000000000002</v>
      </c>
      <c r="H24" s="105">
        <f t="shared" si="1"/>
        <v>20.560000000000002</v>
      </c>
      <c r="I24" s="9">
        <v>0</v>
      </c>
      <c r="J24" s="1">
        <v>55.59</v>
      </c>
      <c r="K24" s="70">
        <f t="shared" si="2"/>
        <v>16.590000000000003</v>
      </c>
      <c r="L24" s="71">
        <f t="shared" si="3"/>
        <v>16.590000000000003</v>
      </c>
      <c r="M24" s="92">
        <f t="shared" si="4"/>
        <v>37.150000000000006</v>
      </c>
      <c r="N24" s="60">
        <f t="shared" si="5"/>
        <v>108.15</v>
      </c>
      <c r="O24" s="123">
        <v>15</v>
      </c>
    </row>
    <row r="25" spans="1:15" ht="12.75">
      <c r="A25" s="147">
        <v>118</v>
      </c>
      <c r="B25" s="95" t="s">
        <v>59</v>
      </c>
      <c r="C25" s="60" t="s">
        <v>27</v>
      </c>
      <c r="D25" s="61" t="s">
        <v>60</v>
      </c>
      <c r="E25" s="5">
        <v>0</v>
      </c>
      <c r="F25" s="3">
        <v>34.81</v>
      </c>
      <c r="G25" s="67">
        <f t="shared" si="0"/>
        <v>0</v>
      </c>
      <c r="H25" s="105">
        <f t="shared" si="1"/>
        <v>0</v>
      </c>
      <c r="I25" s="9" t="s">
        <v>367</v>
      </c>
      <c r="J25" s="1"/>
      <c r="K25" s="70">
        <f t="shared" si="2"/>
        <v>0</v>
      </c>
      <c r="L25" s="71">
        <f t="shared" si="3"/>
        <v>100</v>
      </c>
      <c r="M25" s="92">
        <f t="shared" si="4"/>
        <v>100</v>
      </c>
      <c r="N25" s="60">
        <f t="shared" si="5"/>
      </c>
      <c r="O25" s="137"/>
    </row>
    <row r="26" spans="1:15" ht="12.75">
      <c r="A26" s="147">
        <v>130</v>
      </c>
      <c r="B26" s="59" t="s">
        <v>253</v>
      </c>
      <c r="C26" s="60" t="s">
        <v>27</v>
      </c>
      <c r="D26" s="61" t="s">
        <v>266</v>
      </c>
      <c r="E26" s="5">
        <v>0</v>
      </c>
      <c r="F26" s="3">
        <v>34.53</v>
      </c>
      <c r="G26" s="67">
        <f t="shared" si="0"/>
        <v>0</v>
      </c>
      <c r="H26" s="105">
        <f t="shared" si="1"/>
        <v>0</v>
      </c>
      <c r="I26" s="9" t="s">
        <v>367</v>
      </c>
      <c r="J26" s="1"/>
      <c r="K26" s="70">
        <f t="shared" si="2"/>
        <v>0</v>
      </c>
      <c r="L26" s="71">
        <f t="shared" si="3"/>
        <v>100</v>
      </c>
      <c r="M26" s="92">
        <f t="shared" si="4"/>
        <v>100</v>
      </c>
      <c r="N26" s="60">
        <f t="shared" si="5"/>
      </c>
      <c r="O26" s="137"/>
    </row>
    <row r="27" spans="1:15" ht="12.75">
      <c r="A27" s="147">
        <v>108</v>
      </c>
      <c r="B27" s="59" t="s">
        <v>36</v>
      </c>
      <c r="C27" s="60" t="s">
        <v>147</v>
      </c>
      <c r="D27" s="61" t="s">
        <v>146</v>
      </c>
      <c r="E27" s="5">
        <v>0</v>
      </c>
      <c r="F27" s="3">
        <v>33.66</v>
      </c>
      <c r="G27" s="67">
        <f t="shared" si="0"/>
        <v>0</v>
      </c>
      <c r="H27" s="105">
        <f t="shared" si="1"/>
        <v>0</v>
      </c>
      <c r="I27" s="9" t="s">
        <v>367</v>
      </c>
      <c r="J27" s="1"/>
      <c r="K27" s="70">
        <f t="shared" si="2"/>
        <v>0</v>
      </c>
      <c r="L27" s="71">
        <f t="shared" si="3"/>
        <v>100</v>
      </c>
      <c r="M27" s="92">
        <f t="shared" si="4"/>
        <v>100</v>
      </c>
      <c r="N27" s="60">
        <f t="shared" si="5"/>
      </c>
      <c r="O27" s="137"/>
    </row>
    <row r="28" spans="1:15" ht="12.75">
      <c r="A28" s="147">
        <v>109</v>
      </c>
      <c r="B28" s="59" t="s">
        <v>326</v>
      </c>
      <c r="C28" s="127" t="s">
        <v>102</v>
      </c>
      <c r="D28" s="61" t="s">
        <v>327</v>
      </c>
      <c r="E28" s="5">
        <v>0</v>
      </c>
      <c r="F28" s="3">
        <v>33.41</v>
      </c>
      <c r="G28" s="67">
        <f t="shared" si="0"/>
        <v>0</v>
      </c>
      <c r="H28" s="105">
        <f t="shared" si="1"/>
        <v>0</v>
      </c>
      <c r="I28" s="9" t="s">
        <v>367</v>
      </c>
      <c r="J28" s="1"/>
      <c r="K28" s="70">
        <f t="shared" si="2"/>
        <v>0</v>
      </c>
      <c r="L28" s="71">
        <f t="shared" si="3"/>
        <v>100</v>
      </c>
      <c r="M28" s="92">
        <f t="shared" si="4"/>
        <v>100</v>
      </c>
      <c r="N28" s="60">
        <f t="shared" si="5"/>
      </c>
      <c r="O28" s="137"/>
    </row>
    <row r="29" spans="1:15" ht="12.75">
      <c r="A29" s="147">
        <v>128</v>
      </c>
      <c r="B29" s="59" t="s">
        <v>44</v>
      </c>
      <c r="C29" s="60" t="s">
        <v>27</v>
      </c>
      <c r="D29" s="61" t="s">
        <v>45</v>
      </c>
      <c r="E29" s="5">
        <v>0</v>
      </c>
      <c r="F29" s="3">
        <v>32.97</v>
      </c>
      <c r="G29" s="67">
        <f t="shared" si="0"/>
        <v>0</v>
      </c>
      <c r="H29" s="105">
        <f t="shared" si="1"/>
        <v>0</v>
      </c>
      <c r="I29" s="9" t="s">
        <v>367</v>
      </c>
      <c r="J29" s="1"/>
      <c r="K29" s="70">
        <f t="shared" si="2"/>
        <v>0</v>
      </c>
      <c r="L29" s="71">
        <f t="shared" si="3"/>
        <v>100</v>
      </c>
      <c r="M29" s="92">
        <f t="shared" si="4"/>
        <v>100</v>
      </c>
      <c r="N29" s="60">
        <f t="shared" si="5"/>
      </c>
      <c r="O29" s="137"/>
    </row>
    <row r="30" spans="1:15" ht="12.75">
      <c r="A30" s="147">
        <v>104</v>
      </c>
      <c r="B30" s="59" t="s">
        <v>195</v>
      </c>
      <c r="C30" s="60" t="s">
        <v>221</v>
      </c>
      <c r="D30" s="61" t="s">
        <v>222</v>
      </c>
      <c r="E30" s="5">
        <v>0</v>
      </c>
      <c r="F30" s="3">
        <v>32.72</v>
      </c>
      <c r="G30" s="67">
        <f t="shared" si="0"/>
        <v>0</v>
      </c>
      <c r="H30" s="105">
        <f t="shared" si="1"/>
        <v>0</v>
      </c>
      <c r="I30" s="9" t="s">
        <v>367</v>
      </c>
      <c r="J30" s="1"/>
      <c r="K30" s="70">
        <f t="shared" si="2"/>
        <v>0</v>
      </c>
      <c r="L30" s="71">
        <f t="shared" si="3"/>
        <v>100</v>
      </c>
      <c r="M30" s="92">
        <f t="shared" si="4"/>
        <v>100</v>
      </c>
      <c r="N30" s="60">
        <f t="shared" si="5"/>
      </c>
      <c r="O30" s="137"/>
    </row>
    <row r="31" spans="1:15" ht="12.75">
      <c r="A31" s="147">
        <v>113</v>
      </c>
      <c r="B31" s="69" t="s">
        <v>53</v>
      </c>
      <c r="C31" s="70" t="s">
        <v>27</v>
      </c>
      <c r="D31" s="71" t="s">
        <v>61</v>
      </c>
      <c r="E31" s="5">
        <v>0</v>
      </c>
      <c r="F31" s="3">
        <v>32.28</v>
      </c>
      <c r="G31" s="67">
        <f t="shared" si="0"/>
        <v>0</v>
      </c>
      <c r="H31" s="105">
        <f t="shared" si="1"/>
        <v>0</v>
      </c>
      <c r="I31" s="9" t="s">
        <v>367</v>
      </c>
      <c r="J31" s="1"/>
      <c r="K31" s="70">
        <f t="shared" si="2"/>
        <v>0</v>
      </c>
      <c r="L31" s="71">
        <f t="shared" si="3"/>
        <v>100</v>
      </c>
      <c r="M31" s="92">
        <f t="shared" si="4"/>
        <v>100</v>
      </c>
      <c r="N31" s="60">
        <f t="shared" si="5"/>
      </c>
      <c r="O31" s="137"/>
    </row>
    <row r="32" spans="1:15" ht="12.75">
      <c r="A32" s="147">
        <v>148</v>
      </c>
      <c r="B32" s="59" t="s">
        <v>44</v>
      </c>
      <c r="C32" s="60" t="s">
        <v>27</v>
      </c>
      <c r="D32" s="150" t="s">
        <v>145</v>
      </c>
      <c r="E32" s="5">
        <v>0</v>
      </c>
      <c r="F32" s="3">
        <v>31.32</v>
      </c>
      <c r="G32" s="67">
        <f t="shared" si="0"/>
        <v>0</v>
      </c>
      <c r="H32" s="105">
        <f t="shared" si="1"/>
        <v>0</v>
      </c>
      <c r="I32" s="9" t="s">
        <v>367</v>
      </c>
      <c r="J32" s="1"/>
      <c r="K32" s="70">
        <f t="shared" si="2"/>
        <v>0</v>
      </c>
      <c r="L32" s="71">
        <f t="shared" si="3"/>
        <v>100</v>
      </c>
      <c r="M32" s="92">
        <f t="shared" si="4"/>
        <v>100</v>
      </c>
      <c r="N32" s="60">
        <f t="shared" si="5"/>
      </c>
      <c r="O32" s="137"/>
    </row>
    <row r="33" spans="1:15" ht="12.75">
      <c r="A33" s="147">
        <v>137</v>
      </c>
      <c r="B33" s="59" t="s">
        <v>227</v>
      </c>
      <c r="C33" s="60" t="s">
        <v>223</v>
      </c>
      <c r="D33" s="61" t="s">
        <v>228</v>
      </c>
      <c r="E33" s="5">
        <v>0</v>
      </c>
      <c r="F33" s="3">
        <v>31.12</v>
      </c>
      <c r="G33" s="67">
        <f t="shared" si="0"/>
        <v>0</v>
      </c>
      <c r="H33" s="105">
        <f t="shared" si="1"/>
        <v>0</v>
      </c>
      <c r="I33" s="9" t="s">
        <v>367</v>
      </c>
      <c r="J33" s="1"/>
      <c r="K33" s="70">
        <f t="shared" si="2"/>
        <v>0</v>
      </c>
      <c r="L33" s="71">
        <f t="shared" si="3"/>
        <v>100</v>
      </c>
      <c r="M33" s="92">
        <f t="shared" si="4"/>
        <v>100</v>
      </c>
      <c r="N33" s="60">
        <f t="shared" si="5"/>
      </c>
      <c r="O33" s="137"/>
    </row>
    <row r="34" spans="1:15" ht="12.75">
      <c r="A34" s="147">
        <v>140</v>
      </c>
      <c r="B34" s="93" t="s">
        <v>53</v>
      </c>
      <c r="C34" s="60" t="s">
        <v>147</v>
      </c>
      <c r="D34" s="71" t="s">
        <v>149</v>
      </c>
      <c r="E34" s="5">
        <v>0</v>
      </c>
      <c r="F34" s="3">
        <v>30.44</v>
      </c>
      <c r="G34" s="67">
        <f t="shared" si="0"/>
        <v>0</v>
      </c>
      <c r="H34" s="105">
        <f t="shared" si="1"/>
        <v>0</v>
      </c>
      <c r="I34" s="9" t="s">
        <v>367</v>
      </c>
      <c r="J34" s="1"/>
      <c r="K34" s="70">
        <f t="shared" si="2"/>
        <v>0</v>
      </c>
      <c r="L34" s="71">
        <f t="shared" si="3"/>
        <v>100</v>
      </c>
      <c r="M34" s="92">
        <f t="shared" si="4"/>
        <v>100</v>
      </c>
      <c r="N34" s="60">
        <f t="shared" si="5"/>
      </c>
      <c r="O34" s="137"/>
    </row>
    <row r="35" spans="1:15" ht="12.75">
      <c r="A35" s="147">
        <v>101</v>
      </c>
      <c r="B35" s="59" t="s">
        <v>87</v>
      </c>
      <c r="C35" s="60" t="s">
        <v>56</v>
      </c>
      <c r="D35" s="61" t="s">
        <v>88</v>
      </c>
      <c r="E35" s="5">
        <v>0</v>
      </c>
      <c r="F35" s="3">
        <v>37.44</v>
      </c>
      <c r="G35" s="67">
        <f t="shared" si="0"/>
        <v>0.4399999999999977</v>
      </c>
      <c r="H35" s="105">
        <f t="shared" si="1"/>
        <v>0.4399999999999977</v>
      </c>
      <c r="I35" s="9" t="s">
        <v>367</v>
      </c>
      <c r="J35" s="1"/>
      <c r="K35" s="70">
        <f t="shared" si="2"/>
        <v>0</v>
      </c>
      <c r="L35" s="71">
        <f t="shared" si="3"/>
        <v>100</v>
      </c>
      <c r="M35" s="92">
        <f t="shared" si="4"/>
        <v>100.44</v>
      </c>
      <c r="N35" s="60">
        <f t="shared" si="5"/>
      </c>
      <c r="O35" s="137"/>
    </row>
    <row r="36" spans="1:16" ht="12.75">
      <c r="A36" s="147">
        <v>131</v>
      </c>
      <c r="B36" s="69" t="s">
        <v>279</v>
      </c>
      <c r="C36" s="70" t="s">
        <v>27</v>
      </c>
      <c r="D36" s="71" t="s">
        <v>280</v>
      </c>
      <c r="E36" s="5">
        <v>0</v>
      </c>
      <c r="F36" s="3">
        <v>38.1</v>
      </c>
      <c r="G36" s="67">
        <f t="shared" si="0"/>
        <v>1.1000000000000014</v>
      </c>
      <c r="H36" s="105">
        <f t="shared" si="1"/>
        <v>1.1000000000000014</v>
      </c>
      <c r="I36" s="9" t="s">
        <v>367</v>
      </c>
      <c r="J36" s="1"/>
      <c r="K36" s="70">
        <f t="shared" si="2"/>
        <v>0</v>
      </c>
      <c r="L36" s="71">
        <f t="shared" si="3"/>
        <v>100</v>
      </c>
      <c r="M36" s="92">
        <f t="shared" si="4"/>
        <v>101.1</v>
      </c>
      <c r="N36" s="60">
        <f t="shared" si="5"/>
      </c>
      <c r="O36" s="137"/>
      <c r="P36" s="99" t="s">
        <v>168</v>
      </c>
    </row>
    <row r="37" spans="1:15" ht="12.75">
      <c r="A37" s="147">
        <v>141</v>
      </c>
      <c r="B37" s="69" t="s">
        <v>329</v>
      </c>
      <c r="C37" s="70" t="s">
        <v>334</v>
      </c>
      <c r="D37" s="71" t="s">
        <v>330</v>
      </c>
      <c r="E37" s="5">
        <v>0</v>
      </c>
      <c r="F37" s="3">
        <v>39.47</v>
      </c>
      <c r="G37" s="67">
        <f t="shared" si="0"/>
        <v>2.469999999999999</v>
      </c>
      <c r="H37" s="105">
        <f t="shared" si="1"/>
        <v>2.469999999999999</v>
      </c>
      <c r="I37" s="9" t="s">
        <v>367</v>
      </c>
      <c r="J37" s="1"/>
      <c r="K37" s="70">
        <f t="shared" si="2"/>
        <v>0</v>
      </c>
      <c r="L37" s="71">
        <f t="shared" si="3"/>
        <v>100</v>
      </c>
      <c r="M37" s="92">
        <f t="shared" si="4"/>
        <v>102.47</v>
      </c>
      <c r="N37" s="60">
        <f t="shared" si="5"/>
      </c>
      <c r="O37" s="137"/>
    </row>
    <row r="38" spans="1:15" ht="12.75">
      <c r="A38" s="147">
        <v>126</v>
      </c>
      <c r="B38" s="59" t="s">
        <v>30</v>
      </c>
      <c r="C38" s="60" t="s">
        <v>38</v>
      </c>
      <c r="D38" s="61" t="s">
        <v>47</v>
      </c>
      <c r="E38" s="5" t="s">
        <v>367</v>
      </c>
      <c r="F38" s="3"/>
      <c r="G38" s="67">
        <f t="shared" si="0"/>
        <v>0</v>
      </c>
      <c r="H38" s="105">
        <f t="shared" si="1"/>
        <v>100</v>
      </c>
      <c r="I38" s="9">
        <v>5</v>
      </c>
      <c r="J38" s="1">
        <v>36.07</v>
      </c>
      <c r="K38" s="70">
        <f t="shared" si="2"/>
        <v>0</v>
      </c>
      <c r="L38" s="71">
        <f t="shared" si="3"/>
        <v>5</v>
      </c>
      <c r="M38" s="92">
        <f t="shared" si="4"/>
        <v>105</v>
      </c>
      <c r="N38" s="60">
        <f t="shared" si="5"/>
      </c>
      <c r="O38" s="137"/>
    </row>
    <row r="39" spans="1:15" ht="12.75">
      <c r="A39" s="147">
        <v>112</v>
      </c>
      <c r="B39" s="59" t="s">
        <v>121</v>
      </c>
      <c r="C39" s="60" t="s">
        <v>27</v>
      </c>
      <c r="D39" s="148" t="s">
        <v>122</v>
      </c>
      <c r="E39" s="5">
        <v>5</v>
      </c>
      <c r="F39" s="3">
        <v>35.82</v>
      </c>
      <c r="G39" s="67">
        <f t="shared" si="0"/>
        <v>0</v>
      </c>
      <c r="H39" s="105">
        <f t="shared" si="1"/>
        <v>5</v>
      </c>
      <c r="I39" s="9" t="s">
        <v>367</v>
      </c>
      <c r="J39" s="1"/>
      <c r="K39" s="70">
        <f t="shared" si="2"/>
        <v>0</v>
      </c>
      <c r="L39" s="71">
        <f t="shared" si="3"/>
        <v>100</v>
      </c>
      <c r="M39" s="92">
        <f t="shared" si="4"/>
        <v>105</v>
      </c>
      <c r="N39" s="60">
        <f t="shared" si="5"/>
      </c>
      <c r="O39" s="137"/>
    </row>
    <row r="40" spans="1:15" ht="12.75">
      <c r="A40" s="147">
        <v>123</v>
      </c>
      <c r="B40" s="59" t="s">
        <v>112</v>
      </c>
      <c r="C40" s="60" t="s">
        <v>27</v>
      </c>
      <c r="D40" s="83" t="s">
        <v>118</v>
      </c>
      <c r="E40" s="5">
        <v>5</v>
      </c>
      <c r="F40" s="3">
        <v>35.31</v>
      </c>
      <c r="G40" s="67">
        <f t="shared" si="0"/>
        <v>0</v>
      </c>
      <c r="H40" s="105">
        <f t="shared" si="1"/>
        <v>5</v>
      </c>
      <c r="I40" s="9" t="s">
        <v>367</v>
      </c>
      <c r="J40" s="1"/>
      <c r="K40" s="70">
        <f t="shared" si="2"/>
        <v>0</v>
      </c>
      <c r="L40" s="71">
        <f t="shared" si="3"/>
        <v>100</v>
      </c>
      <c r="M40" s="92">
        <f t="shared" si="4"/>
        <v>105</v>
      </c>
      <c r="N40" s="60">
        <f t="shared" si="5"/>
      </c>
      <c r="O40" s="137"/>
    </row>
    <row r="41" spans="1:15" ht="12.75">
      <c r="A41" s="147">
        <v>134</v>
      </c>
      <c r="B41" s="95" t="s">
        <v>36</v>
      </c>
      <c r="C41" s="60" t="s">
        <v>147</v>
      </c>
      <c r="D41" s="61" t="s">
        <v>58</v>
      </c>
      <c r="E41" s="5">
        <v>5</v>
      </c>
      <c r="F41" s="3">
        <v>32.12</v>
      </c>
      <c r="G41" s="67">
        <f t="shared" si="0"/>
        <v>0</v>
      </c>
      <c r="H41" s="105">
        <f t="shared" si="1"/>
        <v>5</v>
      </c>
      <c r="I41" s="9" t="s">
        <v>367</v>
      </c>
      <c r="J41" s="1"/>
      <c r="K41" s="70">
        <f t="shared" si="2"/>
        <v>0</v>
      </c>
      <c r="L41" s="71">
        <f t="shared" si="3"/>
        <v>100</v>
      </c>
      <c r="M41" s="92">
        <f t="shared" si="4"/>
        <v>105</v>
      </c>
      <c r="N41" s="60">
        <f t="shared" si="5"/>
      </c>
      <c r="O41" s="137"/>
    </row>
    <row r="42" spans="1:15" ht="12.75">
      <c r="A42" s="147">
        <v>106</v>
      </c>
      <c r="B42" s="59" t="s">
        <v>264</v>
      </c>
      <c r="C42" s="60" t="s">
        <v>38</v>
      </c>
      <c r="D42" s="83" t="s">
        <v>267</v>
      </c>
      <c r="E42" s="5" t="s">
        <v>367</v>
      </c>
      <c r="F42" s="3"/>
      <c r="G42" s="67">
        <f t="shared" si="0"/>
        <v>0</v>
      </c>
      <c r="H42" s="105">
        <f t="shared" si="1"/>
        <v>100</v>
      </c>
      <c r="I42" s="9">
        <v>5</v>
      </c>
      <c r="J42" s="1">
        <v>40.37</v>
      </c>
      <c r="K42" s="70">
        <f t="shared" si="2"/>
        <v>1.3699999999999974</v>
      </c>
      <c r="L42" s="71">
        <f t="shared" si="3"/>
        <v>6.369999999999997</v>
      </c>
      <c r="M42" s="92">
        <f t="shared" si="4"/>
        <v>106.37</v>
      </c>
      <c r="N42" s="60">
        <f t="shared" si="5"/>
      </c>
      <c r="O42" s="137"/>
    </row>
    <row r="43" spans="1:15" ht="12.75">
      <c r="A43" s="147">
        <v>116</v>
      </c>
      <c r="B43" s="69" t="s">
        <v>287</v>
      </c>
      <c r="C43" s="70" t="s">
        <v>38</v>
      </c>
      <c r="D43" s="149" t="s">
        <v>321</v>
      </c>
      <c r="E43" s="5">
        <v>10</v>
      </c>
      <c r="F43" s="3">
        <v>35.87</v>
      </c>
      <c r="G43" s="67">
        <f t="shared" si="0"/>
        <v>0</v>
      </c>
      <c r="H43" s="105">
        <f t="shared" si="1"/>
        <v>10</v>
      </c>
      <c r="I43" s="9" t="s">
        <v>367</v>
      </c>
      <c r="J43" s="1"/>
      <c r="K43" s="70">
        <f t="shared" si="2"/>
        <v>0</v>
      </c>
      <c r="L43" s="71">
        <f t="shared" si="3"/>
        <v>100</v>
      </c>
      <c r="M43" s="92">
        <f t="shared" si="4"/>
        <v>110</v>
      </c>
      <c r="N43" s="60">
        <f t="shared" si="5"/>
      </c>
      <c r="O43" s="137"/>
    </row>
    <row r="44" spans="1:15" ht="12.75">
      <c r="A44" s="147">
        <v>105</v>
      </c>
      <c r="B44" s="59" t="s">
        <v>225</v>
      </c>
      <c r="C44" s="60" t="s">
        <v>223</v>
      </c>
      <c r="D44" s="61" t="s">
        <v>226</v>
      </c>
      <c r="E44" s="5" t="s">
        <v>367</v>
      </c>
      <c r="F44" s="3"/>
      <c r="G44" s="67">
        <f t="shared" si="0"/>
        <v>0</v>
      </c>
      <c r="H44" s="105">
        <f t="shared" si="1"/>
        <v>100</v>
      </c>
      <c r="I44" s="9">
        <v>10</v>
      </c>
      <c r="J44" s="1">
        <v>42.25</v>
      </c>
      <c r="K44" s="70">
        <f t="shared" si="2"/>
        <v>3.25</v>
      </c>
      <c r="L44" s="71">
        <f t="shared" si="3"/>
        <v>13.25</v>
      </c>
      <c r="M44" s="92">
        <f t="shared" si="4"/>
        <v>113.25</v>
      </c>
      <c r="N44" s="60">
        <f t="shared" si="5"/>
      </c>
      <c r="O44" s="137"/>
    </row>
    <row r="45" spans="1:15" ht="12.75">
      <c r="A45" s="147">
        <v>122</v>
      </c>
      <c r="B45" s="160" t="s">
        <v>336</v>
      </c>
      <c r="C45" s="164" t="s">
        <v>337</v>
      </c>
      <c r="D45" s="162" t="s">
        <v>90</v>
      </c>
      <c r="E45" s="5" t="s">
        <v>367</v>
      </c>
      <c r="F45" s="3"/>
      <c r="G45" s="67">
        <f t="shared" si="0"/>
        <v>0</v>
      </c>
      <c r="H45" s="105">
        <f t="shared" si="1"/>
        <v>100</v>
      </c>
      <c r="I45" s="9">
        <v>5</v>
      </c>
      <c r="J45" s="1">
        <v>47.81</v>
      </c>
      <c r="K45" s="70">
        <f t="shared" si="2"/>
        <v>8.810000000000002</v>
      </c>
      <c r="L45" s="71">
        <f t="shared" si="3"/>
        <v>13.810000000000002</v>
      </c>
      <c r="M45" s="92">
        <f t="shared" si="4"/>
        <v>113.81</v>
      </c>
      <c r="N45" s="60">
        <f t="shared" si="5"/>
      </c>
      <c r="O45" s="137"/>
    </row>
    <row r="46" spans="1:15" ht="12.75">
      <c r="A46" s="147">
        <v>115</v>
      </c>
      <c r="B46" s="59" t="s">
        <v>257</v>
      </c>
      <c r="C46" s="60" t="s">
        <v>38</v>
      </c>
      <c r="D46" s="61" t="s">
        <v>265</v>
      </c>
      <c r="E46" s="5">
        <v>15</v>
      </c>
      <c r="F46" s="3">
        <v>37.85</v>
      </c>
      <c r="G46" s="67">
        <f t="shared" si="0"/>
        <v>0.8500000000000014</v>
      </c>
      <c r="H46" s="105">
        <f t="shared" si="1"/>
        <v>15.850000000000001</v>
      </c>
      <c r="I46" s="9" t="s">
        <v>367</v>
      </c>
      <c r="J46" s="1"/>
      <c r="K46" s="70">
        <f t="shared" si="2"/>
        <v>0</v>
      </c>
      <c r="L46" s="71">
        <f t="shared" si="3"/>
        <v>100</v>
      </c>
      <c r="M46" s="92">
        <f t="shared" si="4"/>
        <v>115.85</v>
      </c>
      <c r="N46" s="60">
        <f t="shared" si="5"/>
      </c>
      <c r="O46" s="137"/>
    </row>
    <row r="47" spans="1:15" ht="12.75">
      <c r="A47" s="147">
        <v>135</v>
      </c>
      <c r="B47" s="139" t="s">
        <v>150</v>
      </c>
      <c r="C47" s="139" t="s">
        <v>151</v>
      </c>
      <c r="D47" s="61" t="s">
        <v>152</v>
      </c>
      <c r="E47" s="5" t="s">
        <v>367</v>
      </c>
      <c r="F47" s="3"/>
      <c r="G47" s="67">
        <f t="shared" si="0"/>
        <v>0</v>
      </c>
      <c r="H47" s="105">
        <f t="shared" si="1"/>
        <v>100</v>
      </c>
      <c r="I47" s="9">
        <v>0</v>
      </c>
      <c r="J47" s="1">
        <v>55.37</v>
      </c>
      <c r="K47" s="70">
        <f t="shared" si="2"/>
        <v>16.369999999999997</v>
      </c>
      <c r="L47" s="71">
        <f t="shared" si="3"/>
        <v>16.369999999999997</v>
      </c>
      <c r="M47" s="92">
        <f t="shared" si="4"/>
        <v>116.37</v>
      </c>
      <c r="N47" s="60">
        <f t="shared" si="5"/>
      </c>
      <c r="O47" s="137"/>
    </row>
    <row r="48" spans="1:15" ht="12.75">
      <c r="A48" s="147">
        <v>133</v>
      </c>
      <c r="B48" s="59" t="s">
        <v>117</v>
      </c>
      <c r="C48" s="60" t="s">
        <v>27</v>
      </c>
      <c r="D48" s="61" t="s">
        <v>119</v>
      </c>
      <c r="E48" s="5" t="s">
        <v>367</v>
      </c>
      <c r="F48" s="3"/>
      <c r="G48" s="67">
        <f t="shared" si="0"/>
        <v>0</v>
      </c>
      <c r="H48" s="105">
        <f t="shared" si="1"/>
        <v>100</v>
      </c>
      <c r="I48" s="9">
        <v>20</v>
      </c>
      <c r="J48" s="1">
        <v>48.09</v>
      </c>
      <c r="K48" s="70">
        <f t="shared" si="2"/>
        <v>9.090000000000003</v>
      </c>
      <c r="L48" s="71">
        <f t="shared" si="3"/>
        <v>29.090000000000003</v>
      </c>
      <c r="M48" s="92">
        <f t="shared" si="4"/>
        <v>129.09</v>
      </c>
      <c r="N48" s="60">
        <f t="shared" si="5"/>
      </c>
      <c r="O48" s="137"/>
    </row>
    <row r="49" spans="1:16" ht="12.75">
      <c r="A49" s="147">
        <v>102</v>
      </c>
      <c r="B49" s="59" t="s">
        <v>284</v>
      </c>
      <c r="C49" s="60" t="s">
        <v>26</v>
      </c>
      <c r="D49" s="61" t="s">
        <v>285</v>
      </c>
      <c r="E49" s="5">
        <v>5</v>
      </c>
      <c r="F49" s="3">
        <v>61.44</v>
      </c>
      <c r="G49" s="67" t="str">
        <f t="shared" si="0"/>
        <v>снят</v>
      </c>
      <c r="H49" s="105">
        <f t="shared" si="1"/>
        <v>100</v>
      </c>
      <c r="I49" s="9">
        <v>5</v>
      </c>
      <c r="J49" s="1">
        <v>64.66</v>
      </c>
      <c r="K49" s="70">
        <f t="shared" si="2"/>
        <v>25.659999999999997</v>
      </c>
      <c r="L49" s="71">
        <f t="shared" si="3"/>
        <v>30.659999999999997</v>
      </c>
      <c r="M49" s="92">
        <f t="shared" si="4"/>
        <v>130.66</v>
      </c>
      <c r="N49" s="60">
        <f t="shared" si="5"/>
      </c>
      <c r="O49" s="137"/>
      <c r="P49" s="99" t="s">
        <v>168</v>
      </c>
    </row>
    <row r="50" spans="1:15" ht="12.75">
      <c r="A50" s="147">
        <v>119</v>
      </c>
      <c r="B50" s="59" t="s">
        <v>176</v>
      </c>
      <c r="C50" s="60" t="s">
        <v>221</v>
      </c>
      <c r="D50" s="61" t="s">
        <v>234</v>
      </c>
      <c r="E50" s="5" t="s">
        <v>367</v>
      </c>
      <c r="F50" s="3"/>
      <c r="G50" s="67">
        <f t="shared" si="0"/>
        <v>0</v>
      </c>
      <c r="H50" s="105">
        <f t="shared" si="1"/>
        <v>100</v>
      </c>
      <c r="I50" s="9" t="s">
        <v>367</v>
      </c>
      <c r="J50" s="1"/>
      <c r="K50" s="70">
        <f t="shared" si="2"/>
        <v>0</v>
      </c>
      <c r="L50" s="71">
        <f t="shared" si="3"/>
        <v>100</v>
      </c>
      <c r="M50" s="92">
        <f t="shared" si="4"/>
        <v>200</v>
      </c>
      <c r="N50" s="60">
        <f t="shared" si="5"/>
      </c>
      <c r="O50" s="137"/>
    </row>
    <row r="51" spans="1:15" ht="12.75">
      <c r="A51" s="147">
        <v>124</v>
      </c>
      <c r="B51" s="59" t="s">
        <v>231</v>
      </c>
      <c r="C51" s="60" t="s">
        <v>232</v>
      </c>
      <c r="D51" s="61" t="s">
        <v>233</v>
      </c>
      <c r="E51" s="5" t="s">
        <v>367</v>
      </c>
      <c r="F51" s="3"/>
      <c r="G51" s="67">
        <f t="shared" si="0"/>
        <v>0</v>
      </c>
      <c r="H51" s="105">
        <f t="shared" si="1"/>
        <v>100</v>
      </c>
      <c r="I51" s="9" t="s">
        <v>367</v>
      </c>
      <c r="J51" s="1"/>
      <c r="K51" s="70">
        <f t="shared" si="2"/>
        <v>0</v>
      </c>
      <c r="L51" s="71">
        <f t="shared" si="3"/>
        <v>100</v>
      </c>
      <c r="M51" s="92">
        <f t="shared" si="4"/>
        <v>200</v>
      </c>
      <c r="N51" s="60">
        <f t="shared" si="5"/>
      </c>
      <c r="O51" s="137"/>
    </row>
    <row r="52" spans="1:15" ht="12.75">
      <c r="A52" s="147">
        <v>138</v>
      </c>
      <c r="B52" s="93" t="s">
        <v>82</v>
      </c>
      <c r="C52" s="127" t="s">
        <v>102</v>
      </c>
      <c r="D52" s="71" t="s">
        <v>89</v>
      </c>
      <c r="E52" s="5" t="s">
        <v>367</v>
      </c>
      <c r="F52" s="3"/>
      <c r="G52" s="67">
        <f t="shared" si="0"/>
        <v>0</v>
      </c>
      <c r="H52" s="105">
        <f t="shared" si="1"/>
        <v>100</v>
      </c>
      <c r="I52" s="9" t="s">
        <v>367</v>
      </c>
      <c r="J52" s="1"/>
      <c r="K52" s="70">
        <f t="shared" si="2"/>
        <v>0</v>
      </c>
      <c r="L52" s="71">
        <f t="shared" si="3"/>
        <v>100</v>
      </c>
      <c r="M52" s="92">
        <f t="shared" si="4"/>
        <v>200</v>
      </c>
      <c r="N52" s="60">
        <f t="shared" si="5"/>
      </c>
      <c r="O52" s="137"/>
    </row>
    <row r="53" spans="1:16" ht="12.75">
      <c r="A53" s="147">
        <v>145</v>
      </c>
      <c r="B53" s="59" t="s">
        <v>148</v>
      </c>
      <c r="C53" s="60" t="s">
        <v>38</v>
      </c>
      <c r="D53" s="61" t="s">
        <v>50</v>
      </c>
      <c r="E53" s="5" t="s">
        <v>367</v>
      </c>
      <c r="F53" s="3"/>
      <c r="G53" s="67">
        <f t="shared" si="0"/>
        <v>0</v>
      </c>
      <c r="H53" s="105">
        <f t="shared" si="1"/>
        <v>100</v>
      </c>
      <c r="I53" s="9" t="s">
        <v>367</v>
      </c>
      <c r="J53" s="1"/>
      <c r="K53" s="70">
        <f t="shared" si="2"/>
        <v>0</v>
      </c>
      <c r="L53" s="71">
        <f t="shared" si="3"/>
        <v>100</v>
      </c>
      <c r="M53" s="92">
        <f t="shared" si="4"/>
        <v>200</v>
      </c>
      <c r="N53" s="60">
        <f t="shared" si="5"/>
      </c>
      <c r="O53" s="137"/>
      <c r="P53" s="99" t="s">
        <v>168</v>
      </c>
    </row>
    <row r="54" spans="1:15" ht="12.75">
      <c r="A54" s="147">
        <v>147</v>
      </c>
      <c r="B54" s="69" t="s">
        <v>331</v>
      </c>
      <c r="C54" s="127" t="s">
        <v>102</v>
      </c>
      <c r="D54" s="71" t="s">
        <v>332</v>
      </c>
      <c r="E54" s="5" t="s">
        <v>367</v>
      </c>
      <c r="F54" s="3"/>
      <c r="G54" s="67">
        <f t="shared" si="0"/>
        <v>0</v>
      </c>
      <c r="H54" s="105">
        <f t="shared" si="1"/>
        <v>100</v>
      </c>
      <c r="I54" s="9" t="s">
        <v>367</v>
      </c>
      <c r="J54" s="1"/>
      <c r="K54" s="70">
        <f t="shared" si="2"/>
        <v>0</v>
      </c>
      <c r="L54" s="71">
        <f t="shared" si="3"/>
        <v>100</v>
      </c>
      <c r="M54" s="92">
        <f t="shared" si="4"/>
        <v>200</v>
      </c>
      <c r="N54" s="60">
        <f t="shared" si="5"/>
      </c>
      <c r="O54" s="137"/>
    </row>
  </sheetData>
  <sheetProtection selectLockedCells="1"/>
  <mergeCells count="2">
    <mergeCell ref="E4:H4"/>
    <mergeCell ref="I4:L4"/>
  </mergeCells>
  <printOptions/>
  <pageMargins left="0.5118110236220472" right="0.5118110236220472" top="0.2755905511811024" bottom="0.35433070866141736" header="0.15748031496062992" footer="0.15748031496062992"/>
  <pageSetup fitToHeight="1" fitToWidth="1" horizontalDpi="600" verticalDpi="600" orientation="portrait" paperSize="9" scale="58" r:id="rId1"/>
  <headerFooter alignWithMargins="0">
    <oddFooter>&amp;C&amp;P&amp;R&amp;"Arial,курсив"&amp;A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1">
      <pane xSplit="4" ySplit="9" topLeftCell="E1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22" sqref="P22"/>
    </sheetView>
  </sheetViews>
  <sheetFormatPr defaultColWidth="9.00390625" defaultRowHeight="12.75"/>
  <cols>
    <col min="1" max="1" width="5.375" style="99" customWidth="1"/>
    <col min="2" max="2" width="23.00390625" style="25" customWidth="1"/>
    <col min="3" max="3" width="11.375" style="25" customWidth="1"/>
    <col min="4" max="4" width="21.00390625" style="25" customWidth="1"/>
    <col min="5" max="5" width="8.375" style="25" customWidth="1"/>
    <col min="6" max="6" width="7.25390625" style="25" customWidth="1"/>
    <col min="7" max="7" width="8.25390625" style="25" customWidth="1"/>
    <col min="8" max="8" width="10.125" style="25" customWidth="1"/>
    <col min="9" max="9" width="7.625" style="25" customWidth="1"/>
    <col min="10" max="10" width="7.25390625" style="25" customWidth="1"/>
    <col min="11" max="11" width="9.375" style="25" customWidth="1"/>
    <col min="12" max="12" width="10.00390625" style="25" customWidth="1"/>
    <col min="13" max="13" width="9.375" style="25" customWidth="1"/>
    <col min="14" max="14" width="9.125" style="25" customWidth="1"/>
    <col min="15" max="15" width="4.375" style="25" customWidth="1"/>
    <col min="16" max="16" width="4.125" style="25" customWidth="1"/>
    <col min="17" max="16384" width="9.125" style="25" customWidth="1"/>
  </cols>
  <sheetData>
    <row r="1" spans="1:10" ht="20.25">
      <c r="A1" s="151" t="s">
        <v>0</v>
      </c>
      <c r="E1" s="26" t="s">
        <v>94</v>
      </c>
      <c r="F1" s="33"/>
      <c r="G1" s="28"/>
      <c r="H1" s="33"/>
      <c r="I1" s="45"/>
      <c r="J1" s="45"/>
    </row>
    <row r="3" spans="2:8" ht="18">
      <c r="B3" s="31" t="s">
        <v>14</v>
      </c>
      <c r="C3" s="32"/>
      <c r="D3" s="159" t="s">
        <v>363</v>
      </c>
      <c r="F3" s="25" t="s">
        <v>1</v>
      </c>
      <c r="H3" s="34" t="s">
        <v>23</v>
      </c>
    </row>
    <row r="4" spans="5:12" ht="12.75">
      <c r="E4" s="199" t="s">
        <v>100</v>
      </c>
      <c r="F4" s="199"/>
      <c r="G4" s="199"/>
      <c r="H4" s="199"/>
      <c r="I4" s="199" t="s">
        <v>99</v>
      </c>
      <c r="J4" s="199"/>
      <c r="K4" s="199"/>
      <c r="L4" s="199"/>
    </row>
    <row r="5" spans="5:12" ht="12.75">
      <c r="E5" s="32" t="s">
        <v>97</v>
      </c>
      <c r="F5" s="111"/>
      <c r="G5" s="111"/>
      <c r="H5" s="112">
        <v>153</v>
      </c>
      <c r="I5" s="32" t="s">
        <v>98</v>
      </c>
      <c r="J5" s="111"/>
      <c r="K5" s="111"/>
      <c r="L5" s="112">
        <v>160</v>
      </c>
    </row>
    <row r="6" spans="2:12" ht="12.75">
      <c r="B6" s="39" t="s">
        <v>15</v>
      </c>
      <c r="C6" s="40">
        <v>45</v>
      </c>
      <c r="E6" s="111" t="s">
        <v>18</v>
      </c>
      <c r="F6" s="111"/>
      <c r="G6" s="114">
        <f>H5/E8</f>
        <v>4.135135135135135</v>
      </c>
      <c r="H6" s="111"/>
      <c r="I6" s="111" t="s">
        <v>18</v>
      </c>
      <c r="J6" s="111"/>
      <c r="K6" s="114">
        <f>L5/I8</f>
        <v>4.102564102564102</v>
      </c>
      <c r="L6" s="111"/>
    </row>
    <row r="7" spans="5:12" ht="13.5" thickBot="1">
      <c r="E7" s="111" t="s">
        <v>2</v>
      </c>
      <c r="F7" s="110"/>
      <c r="G7" s="111"/>
      <c r="H7" s="31" t="s">
        <v>3</v>
      </c>
      <c r="I7" s="111" t="s">
        <v>2</v>
      </c>
      <c r="J7" s="110"/>
      <c r="K7" s="111"/>
      <c r="L7" s="31" t="s">
        <v>3</v>
      </c>
    </row>
    <row r="8" spans="1:15" ht="21" thickBot="1">
      <c r="A8" s="152" t="s">
        <v>17</v>
      </c>
      <c r="B8" s="45"/>
      <c r="C8" s="45" t="s">
        <v>23</v>
      </c>
      <c r="D8" s="45"/>
      <c r="E8" s="115">
        <v>37</v>
      </c>
      <c r="F8" s="110"/>
      <c r="G8" s="116"/>
      <c r="H8" s="115">
        <v>56</v>
      </c>
      <c r="I8" s="115">
        <v>39</v>
      </c>
      <c r="J8" s="110"/>
      <c r="K8" s="116"/>
      <c r="L8" s="115">
        <v>65</v>
      </c>
      <c r="M8" s="45"/>
      <c r="N8" s="45"/>
      <c r="O8" s="45"/>
    </row>
    <row r="9" spans="1:17" s="57" customFormat="1" ht="40.5" customHeight="1" thickBot="1">
      <c r="A9" s="49" t="s">
        <v>5</v>
      </c>
      <c r="B9" s="51" t="s">
        <v>20</v>
      </c>
      <c r="C9" s="51" t="s">
        <v>6</v>
      </c>
      <c r="D9" s="52" t="s">
        <v>7</v>
      </c>
      <c r="E9" s="145" t="s">
        <v>8</v>
      </c>
      <c r="F9" s="51" t="s">
        <v>9</v>
      </c>
      <c r="G9" s="51" t="s">
        <v>10</v>
      </c>
      <c r="H9" s="52" t="s">
        <v>11</v>
      </c>
      <c r="I9" s="144" t="s">
        <v>8</v>
      </c>
      <c r="J9" s="51" t="s">
        <v>9</v>
      </c>
      <c r="K9" s="51" t="s">
        <v>10</v>
      </c>
      <c r="L9" s="52" t="s">
        <v>11</v>
      </c>
      <c r="M9" s="144" t="s">
        <v>12</v>
      </c>
      <c r="N9" s="51" t="s">
        <v>13</v>
      </c>
      <c r="O9" s="134" t="s">
        <v>16</v>
      </c>
      <c r="P9" s="146"/>
      <c r="Q9" s="136"/>
    </row>
    <row r="10" spans="1:16" ht="12.75">
      <c r="A10" s="140">
        <v>245</v>
      </c>
      <c r="B10" s="59" t="s">
        <v>236</v>
      </c>
      <c r="C10" s="60" t="s">
        <v>237</v>
      </c>
      <c r="D10" s="90" t="s">
        <v>238</v>
      </c>
      <c r="E10" s="3">
        <v>0</v>
      </c>
      <c r="F10" s="3">
        <v>32.02</v>
      </c>
      <c r="G10" s="67">
        <f aca="true" t="shared" si="0" ref="G10:G54">IF((F10-$E$8)&lt;0,0,IF(F10&gt;$H$8,"снят",(F10-$E$8)))</f>
        <v>0</v>
      </c>
      <c r="H10" s="105">
        <f aca="true" t="shared" si="1" ref="H10:H54">IF(OR(E10="снят",G10="снят"),100,E10+G10)</f>
        <v>0</v>
      </c>
      <c r="I10" s="9">
        <v>0</v>
      </c>
      <c r="J10" s="1">
        <v>37.57</v>
      </c>
      <c r="K10" s="70">
        <f aca="true" t="shared" si="2" ref="K10:K54">IF((J10-$I$8)&lt;0,0,IF(J10&gt;$L$8,"снят",(J10-$I$8)))</f>
        <v>0</v>
      </c>
      <c r="L10" s="71">
        <f aca="true" t="shared" si="3" ref="L10:L54">IF(OR(I10="снят",K10="снят"),100,I10+K10)</f>
        <v>0</v>
      </c>
      <c r="M10" s="92">
        <f aca="true" t="shared" si="4" ref="M10:M54">H10+L10</f>
        <v>0</v>
      </c>
      <c r="N10" s="60">
        <f aca="true" t="shared" si="5" ref="N10:N54">IF(M10&lt;100,F10+J10,"")</f>
        <v>69.59</v>
      </c>
      <c r="O10" s="137">
        <v>1</v>
      </c>
      <c r="P10" s="153"/>
    </row>
    <row r="11" spans="1:16" ht="12.75">
      <c r="A11" s="80">
        <v>235</v>
      </c>
      <c r="B11" s="95" t="s">
        <v>158</v>
      </c>
      <c r="C11" s="60" t="s">
        <v>27</v>
      </c>
      <c r="D11" s="61" t="s">
        <v>70</v>
      </c>
      <c r="E11" s="3">
        <v>0</v>
      </c>
      <c r="F11" s="3">
        <v>33.96</v>
      </c>
      <c r="G11" s="67">
        <f t="shared" si="0"/>
        <v>0</v>
      </c>
      <c r="H11" s="105">
        <f t="shared" si="1"/>
        <v>0</v>
      </c>
      <c r="I11" s="9">
        <v>0</v>
      </c>
      <c r="J11" s="1">
        <v>41.47</v>
      </c>
      <c r="K11" s="70">
        <f t="shared" si="2"/>
        <v>2.469999999999999</v>
      </c>
      <c r="L11" s="71">
        <f t="shared" si="3"/>
        <v>2.469999999999999</v>
      </c>
      <c r="M11" s="92">
        <f t="shared" si="4"/>
        <v>2.469999999999999</v>
      </c>
      <c r="N11" s="60">
        <f t="shared" si="5"/>
        <v>75.43</v>
      </c>
      <c r="O11" s="137">
        <v>2</v>
      </c>
      <c r="P11" s="192" t="s">
        <v>372</v>
      </c>
    </row>
    <row r="12" spans="1:16" ht="12.75">
      <c r="A12" s="140">
        <v>247</v>
      </c>
      <c r="B12" s="160" t="s">
        <v>53</v>
      </c>
      <c r="C12" s="161" t="s">
        <v>27</v>
      </c>
      <c r="D12" s="162" t="s">
        <v>65</v>
      </c>
      <c r="E12" s="3">
        <v>0</v>
      </c>
      <c r="F12" s="3">
        <v>34.04</v>
      </c>
      <c r="G12" s="67">
        <f t="shared" si="0"/>
        <v>0</v>
      </c>
      <c r="H12" s="105">
        <f t="shared" si="1"/>
        <v>0</v>
      </c>
      <c r="I12" s="9">
        <v>0</v>
      </c>
      <c r="J12" s="1">
        <v>41.86</v>
      </c>
      <c r="K12" s="70">
        <f t="shared" si="2"/>
        <v>2.8599999999999994</v>
      </c>
      <c r="L12" s="71">
        <f t="shared" si="3"/>
        <v>2.8599999999999994</v>
      </c>
      <c r="M12" s="92">
        <f t="shared" si="4"/>
        <v>2.8599999999999994</v>
      </c>
      <c r="N12" s="60">
        <f t="shared" si="5"/>
        <v>75.9</v>
      </c>
      <c r="O12" s="137">
        <v>3</v>
      </c>
      <c r="P12" s="153"/>
    </row>
    <row r="13" spans="1:16" ht="12.75">
      <c r="A13" s="80">
        <v>239</v>
      </c>
      <c r="B13" s="59" t="s">
        <v>173</v>
      </c>
      <c r="C13" s="60" t="s">
        <v>28</v>
      </c>
      <c r="D13" s="61" t="s">
        <v>235</v>
      </c>
      <c r="E13" s="3">
        <v>0</v>
      </c>
      <c r="F13" s="3">
        <v>32.75</v>
      </c>
      <c r="G13" s="67">
        <f t="shared" si="0"/>
        <v>0</v>
      </c>
      <c r="H13" s="105">
        <f t="shared" si="1"/>
        <v>0</v>
      </c>
      <c r="I13" s="9">
        <v>0</v>
      </c>
      <c r="J13" s="1">
        <v>42.33</v>
      </c>
      <c r="K13" s="70">
        <f t="shared" si="2"/>
        <v>3.3299999999999983</v>
      </c>
      <c r="L13" s="71">
        <f t="shared" si="3"/>
        <v>3.3299999999999983</v>
      </c>
      <c r="M13" s="92">
        <f t="shared" si="4"/>
        <v>3.3299999999999983</v>
      </c>
      <c r="N13" s="60">
        <f t="shared" si="5"/>
        <v>75.08</v>
      </c>
      <c r="O13" s="123">
        <v>4</v>
      </c>
      <c r="P13" s="153"/>
    </row>
    <row r="14" spans="1:16" ht="12.75">
      <c r="A14" s="140">
        <v>210</v>
      </c>
      <c r="B14" s="69" t="s">
        <v>55</v>
      </c>
      <c r="C14" s="70" t="s">
        <v>56</v>
      </c>
      <c r="D14" s="100" t="s">
        <v>68</v>
      </c>
      <c r="E14" s="3">
        <v>0</v>
      </c>
      <c r="F14" s="3">
        <v>36.16</v>
      </c>
      <c r="G14" s="67">
        <f t="shared" si="0"/>
        <v>0</v>
      </c>
      <c r="H14" s="105">
        <f t="shared" si="1"/>
        <v>0</v>
      </c>
      <c r="I14" s="9">
        <v>0</v>
      </c>
      <c r="J14" s="1">
        <v>42.5</v>
      </c>
      <c r="K14" s="70">
        <f t="shared" si="2"/>
        <v>3.5</v>
      </c>
      <c r="L14" s="71">
        <f t="shared" si="3"/>
        <v>3.5</v>
      </c>
      <c r="M14" s="92">
        <f t="shared" si="4"/>
        <v>3.5</v>
      </c>
      <c r="N14" s="60">
        <f t="shared" si="5"/>
        <v>78.66</v>
      </c>
      <c r="O14" s="123">
        <v>5</v>
      </c>
      <c r="P14" s="153"/>
    </row>
    <row r="15" spans="1:16" ht="12.75">
      <c r="A15" s="80">
        <v>208</v>
      </c>
      <c r="B15" s="89" t="s">
        <v>264</v>
      </c>
      <c r="C15" s="60" t="s">
        <v>27</v>
      </c>
      <c r="D15" s="61" t="s">
        <v>276</v>
      </c>
      <c r="E15" s="3">
        <v>0</v>
      </c>
      <c r="F15" s="3">
        <v>35.87</v>
      </c>
      <c r="G15" s="67">
        <f t="shared" si="0"/>
        <v>0</v>
      </c>
      <c r="H15" s="105">
        <f t="shared" si="1"/>
        <v>0</v>
      </c>
      <c r="I15" s="9">
        <v>0</v>
      </c>
      <c r="J15" s="1">
        <v>45.07</v>
      </c>
      <c r="K15" s="70">
        <f t="shared" si="2"/>
        <v>6.07</v>
      </c>
      <c r="L15" s="71">
        <f t="shared" si="3"/>
        <v>6.07</v>
      </c>
      <c r="M15" s="92">
        <f t="shared" si="4"/>
        <v>6.07</v>
      </c>
      <c r="N15" s="60">
        <f t="shared" si="5"/>
        <v>80.94</v>
      </c>
      <c r="O15" s="123">
        <v>6</v>
      </c>
      <c r="P15" s="153"/>
    </row>
    <row r="16" spans="1:16" ht="12.75">
      <c r="A16" s="140">
        <v>238</v>
      </c>
      <c r="B16" s="59" t="s">
        <v>194</v>
      </c>
      <c r="C16" s="60" t="s">
        <v>27</v>
      </c>
      <c r="D16" s="61" t="s">
        <v>239</v>
      </c>
      <c r="E16" s="3">
        <v>0</v>
      </c>
      <c r="F16" s="3">
        <v>32.54</v>
      </c>
      <c r="G16" s="67">
        <f t="shared" si="0"/>
        <v>0</v>
      </c>
      <c r="H16" s="105">
        <f t="shared" si="1"/>
        <v>0</v>
      </c>
      <c r="I16" s="9">
        <v>5</v>
      </c>
      <c r="J16" s="1">
        <v>42.62</v>
      </c>
      <c r="K16" s="70">
        <f t="shared" si="2"/>
        <v>3.6199999999999974</v>
      </c>
      <c r="L16" s="71">
        <f t="shared" si="3"/>
        <v>8.619999999999997</v>
      </c>
      <c r="M16" s="92">
        <f t="shared" si="4"/>
        <v>8.619999999999997</v>
      </c>
      <c r="N16" s="60">
        <f t="shared" si="5"/>
        <v>75.16</v>
      </c>
      <c r="O16" s="123">
        <v>7</v>
      </c>
      <c r="P16" s="153"/>
    </row>
    <row r="17" spans="1:16" ht="12.75">
      <c r="A17" s="80">
        <v>231</v>
      </c>
      <c r="B17" s="59" t="s">
        <v>44</v>
      </c>
      <c r="C17" s="60" t="s">
        <v>27</v>
      </c>
      <c r="D17" s="61" t="s">
        <v>73</v>
      </c>
      <c r="E17" s="3">
        <v>0</v>
      </c>
      <c r="F17" s="3">
        <v>35.66</v>
      </c>
      <c r="G17" s="67">
        <f t="shared" si="0"/>
        <v>0</v>
      </c>
      <c r="H17" s="105">
        <f t="shared" si="1"/>
        <v>0</v>
      </c>
      <c r="I17" s="9">
        <v>5</v>
      </c>
      <c r="J17" s="1">
        <v>43.56</v>
      </c>
      <c r="K17" s="70">
        <f t="shared" si="2"/>
        <v>4.560000000000002</v>
      </c>
      <c r="L17" s="71">
        <f t="shared" si="3"/>
        <v>9.560000000000002</v>
      </c>
      <c r="M17" s="92">
        <f t="shared" si="4"/>
        <v>9.560000000000002</v>
      </c>
      <c r="N17" s="60">
        <f t="shared" si="5"/>
        <v>79.22</v>
      </c>
      <c r="O17" s="123">
        <v>8</v>
      </c>
      <c r="P17" s="153"/>
    </row>
    <row r="18" spans="1:16" ht="12.75">
      <c r="A18" s="140">
        <v>214</v>
      </c>
      <c r="B18" s="59" t="s">
        <v>75</v>
      </c>
      <c r="C18" s="60" t="s">
        <v>27</v>
      </c>
      <c r="D18" s="91" t="s">
        <v>76</v>
      </c>
      <c r="E18" s="3">
        <v>0</v>
      </c>
      <c r="F18" s="3">
        <v>31.03</v>
      </c>
      <c r="G18" s="67">
        <f t="shared" si="0"/>
        <v>0</v>
      </c>
      <c r="H18" s="105">
        <f t="shared" si="1"/>
        <v>0</v>
      </c>
      <c r="I18" s="9">
        <v>5</v>
      </c>
      <c r="J18" s="1">
        <v>44.4</v>
      </c>
      <c r="K18" s="70">
        <f t="shared" si="2"/>
        <v>5.399999999999999</v>
      </c>
      <c r="L18" s="71">
        <f t="shared" si="3"/>
        <v>10.399999999999999</v>
      </c>
      <c r="M18" s="92">
        <f t="shared" si="4"/>
        <v>10.399999999999999</v>
      </c>
      <c r="N18" s="60">
        <f t="shared" si="5"/>
        <v>75.43</v>
      </c>
      <c r="O18" s="123">
        <v>9</v>
      </c>
      <c r="P18" s="153"/>
    </row>
    <row r="19" spans="1:16" ht="12.75">
      <c r="A19" s="80">
        <v>204</v>
      </c>
      <c r="B19" s="59" t="s">
        <v>184</v>
      </c>
      <c r="C19" s="60" t="s">
        <v>186</v>
      </c>
      <c r="D19" s="61" t="s">
        <v>187</v>
      </c>
      <c r="E19" s="3">
        <v>5</v>
      </c>
      <c r="F19" s="3">
        <v>38.69</v>
      </c>
      <c r="G19" s="67">
        <f t="shared" si="0"/>
        <v>1.6899999999999977</v>
      </c>
      <c r="H19" s="105">
        <f t="shared" si="1"/>
        <v>6.689999999999998</v>
      </c>
      <c r="I19" s="9">
        <v>0</v>
      </c>
      <c r="J19" s="1">
        <v>44.47</v>
      </c>
      <c r="K19" s="70">
        <f t="shared" si="2"/>
        <v>5.469999999999999</v>
      </c>
      <c r="L19" s="71">
        <f t="shared" si="3"/>
        <v>5.469999999999999</v>
      </c>
      <c r="M19" s="92">
        <f t="shared" si="4"/>
        <v>12.159999999999997</v>
      </c>
      <c r="N19" s="60">
        <f t="shared" si="5"/>
        <v>83.16</v>
      </c>
      <c r="O19" s="123">
        <v>10</v>
      </c>
      <c r="P19" s="185" t="s">
        <v>373</v>
      </c>
    </row>
    <row r="20" spans="1:16" ht="12.75">
      <c r="A20" s="140">
        <v>246</v>
      </c>
      <c r="B20" s="69" t="s">
        <v>272</v>
      </c>
      <c r="C20" s="70" t="s">
        <v>27</v>
      </c>
      <c r="D20" s="71" t="s">
        <v>277</v>
      </c>
      <c r="E20" s="3">
        <v>5</v>
      </c>
      <c r="F20" s="3">
        <v>36.7</v>
      </c>
      <c r="G20" s="67">
        <f t="shared" si="0"/>
        <v>0</v>
      </c>
      <c r="H20" s="105">
        <f t="shared" si="1"/>
        <v>5</v>
      </c>
      <c r="I20" s="9">
        <v>0</v>
      </c>
      <c r="J20" s="1">
        <v>47.28</v>
      </c>
      <c r="K20" s="70">
        <f t="shared" si="2"/>
        <v>8.280000000000001</v>
      </c>
      <c r="L20" s="71">
        <f t="shared" si="3"/>
        <v>8.280000000000001</v>
      </c>
      <c r="M20" s="92">
        <f t="shared" si="4"/>
        <v>13.280000000000001</v>
      </c>
      <c r="N20" s="60">
        <f t="shared" si="5"/>
        <v>83.98</v>
      </c>
      <c r="O20" s="123">
        <v>11</v>
      </c>
      <c r="P20" s="153"/>
    </row>
    <row r="21" spans="1:16" ht="12.75">
      <c r="A21" s="80">
        <v>227</v>
      </c>
      <c r="B21" s="59" t="s">
        <v>133</v>
      </c>
      <c r="C21" s="60" t="s">
        <v>27</v>
      </c>
      <c r="D21" s="90" t="s">
        <v>164</v>
      </c>
      <c r="E21" s="3">
        <v>0</v>
      </c>
      <c r="F21" s="3">
        <v>40.84</v>
      </c>
      <c r="G21" s="67">
        <f t="shared" si="0"/>
        <v>3.8400000000000034</v>
      </c>
      <c r="H21" s="105">
        <f t="shared" si="1"/>
        <v>3.8400000000000034</v>
      </c>
      <c r="I21" s="9">
        <v>5</v>
      </c>
      <c r="J21" s="1">
        <v>45.44</v>
      </c>
      <c r="K21" s="70">
        <f t="shared" si="2"/>
        <v>6.439999999999998</v>
      </c>
      <c r="L21" s="71">
        <f t="shared" si="3"/>
        <v>11.439999999999998</v>
      </c>
      <c r="M21" s="92">
        <f t="shared" si="4"/>
        <v>15.280000000000001</v>
      </c>
      <c r="N21" s="60">
        <f t="shared" si="5"/>
        <v>86.28</v>
      </c>
      <c r="O21" s="123">
        <v>12</v>
      </c>
      <c r="P21" s="192" t="s">
        <v>374</v>
      </c>
    </row>
    <row r="22" spans="1:16" ht="12.75">
      <c r="A22" s="140">
        <v>207</v>
      </c>
      <c r="B22" s="59" t="s">
        <v>225</v>
      </c>
      <c r="C22" s="60" t="s">
        <v>241</v>
      </c>
      <c r="D22" s="61" t="s">
        <v>244</v>
      </c>
      <c r="E22" s="3">
        <v>0</v>
      </c>
      <c r="F22" s="3">
        <v>39.71</v>
      </c>
      <c r="G22" s="67">
        <f t="shared" si="0"/>
        <v>2.710000000000001</v>
      </c>
      <c r="H22" s="105">
        <f t="shared" si="1"/>
        <v>2.710000000000001</v>
      </c>
      <c r="I22" s="9">
        <v>5</v>
      </c>
      <c r="J22" s="1">
        <v>47.02</v>
      </c>
      <c r="K22" s="70">
        <f t="shared" si="2"/>
        <v>8.020000000000003</v>
      </c>
      <c r="L22" s="71">
        <f t="shared" si="3"/>
        <v>13.020000000000003</v>
      </c>
      <c r="M22" s="92">
        <f t="shared" si="4"/>
        <v>15.730000000000004</v>
      </c>
      <c r="N22" s="60">
        <f t="shared" si="5"/>
        <v>86.73</v>
      </c>
      <c r="O22" s="123">
        <v>13</v>
      </c>
      <c r="P22" s="153"/>
    </row>
    <row r="23" spans="1:16" ht="12.75">
      <c r="A23" s="80">
        <v>234</v>
      </c>
      <c r="B23" s="59" t="s">
        <v>79</v>
      </c>
      <c r="C23" s="60" t="s">
        <v>124</v>
      </c>
      <c r="D23" s="90" t="s">
        <v>128</v>
      </c>
      <c r="E23" s="3">
        <v>0</v>
      </c>
      <c r="F23" s="3">
        <v>38.85</v>
      </c>
      <c r="G23" s="67">
        <f t="shared" si="0"/>
        <v>1.8500000000000014</v>
      </c>
      <c r="H23" s="105">
        <f t="shared" si="1"/>
        <v>1.8500000000000014</v>
      </c>
      <c r="I23" s="9">
        <v>10</v>
      </c>
      <c r="J23" s="1">
        <v>47.18</v>
      </c>
      <c r="K23" s="70">
        <f t="shared" si="2"/>
        <v>8.18</v>
      </c>
      <c r="L23" s="71">
        <f t="shared" si="3"/>
        <v>18.18</v>
      </c>
      <c r="M23" s="92">
        <f t="shared" si="4"/>
        <v>20.03</v>
      </c>
      <c r="N23" s="60">
        <f t="shared" si="5"/>
        <v>86.03</v>
      </c>
      <c r="O23" s="123">
        <v>14</v>
      </c>
      <c r="P23" s="153"/>
    </row>
    <row r="24" spans="1:16" ht="12.75">
      <c r="A24" s="140">
        <v>237</v>
      </c>
      <c r="B24" s="59" t="s">
        <v>110</v>
      </c>
      <c r="C24" s="60" t="s">
        <v>125</v>
      </c>
      <c r="D24" s="61" t="s">
        <v>126</v>
      </c>
      <c r="E24" s="3">
        <v>0</v>
      </c>
      <c r="F24" s="3">
        <v>40.28</v>
      </c>
      <c r="G24" s="67">
        <f t="shared" si="0"/>
        <v>3.280000000000001</v>
      </c>
      <c r="H24" s="105">
        <f t="shared" si="1"/>
        <v>3.280000000000001</v>
      </c>
      <c r="I24" s="9">
        <v>5</v>
      </c>
      <c r="J24" s="1">
        <v>51.22</v>
      </c>
      <c r="K24" s="70">
        <f t="shared" si="2"/>
        <v>12.219999999999999</v>
      </c>
      <c r="L24" s="71">
        <f t="shared" si="3"/>
        <v>17.22</v>
      </c>
      <c r="M24" s="92">
        <f t="shared" si="4"/>
        <v>20.5</v>
      </c>
      <c r="N24" s="60">
        <f t="shared" si="5"/>
        <v>91.5</v>
      </c>
      <c r="O24" s="123">
        <v>15</v>
      </c>
      <c r="P24" s="153"/>
    </row>
    <row r="25" spans="1:16" ht="12.75">
      <c r="A25" s="140">
        <v>200</v>
      </c>
      <c r="B25" s="59" t="s">
        <v>79</v>
      </c>
      <c r="C25" s="60" t="s">
        <v>124</v>
      </c>
      <c r="D25" s="90" t="s">
        <v>80</v>
      </c>
      <c r="E25" s="3">
        <v>5</v>
      </c>
      <c r="F25" s="3">
        <v>42.03</v>
      </c>
      <c r="G25" s="67">
        <f t="shared" si="0"/>
        <v>5.030000000000001</v>
      </c>
      <c r="H25" s="105">
        <f t="shared" si="1"/>
        <v>10.030000000000001</v>
      </c>
      <c r="I25" s="9">
        <v>5</v>
      </c>
      <c r="J25" s="1">
        <v>47.5</v>
      </c>
      <c r="K25" s="70">
        <f t="shared" si="2"/>
        <v>8.5</v>
      </c>
      <c r="L25" s="71">
        <f t="shared" si="3"/>
        <v>13.5</v>
      </c>
      <c r="M25" s="92">
        <f t="shared" si="4"/>
        <v>23.53</v>
      </c>
      <c r="N25" s="60">
        <f t="shared" si="5"/>
        <v>89.53</v>
      </c>
      <c r="O25" s="123">
        <v>16</v>
      </c>
      <c r="P25" s="153"/>
    </row>
    <row r="26" spans="1:16" ht="12.75">
      <c r="A26" s="80">
        <v>228</v>
      </c>
      <c r="B26" s="69" t="s">
        <v>328</v>
      </c>
      <c r="C26" s="70" t="s">
        <v>27</v>
      </c>
      <c r="D26" s="71" t="s">
        <v>172</v>
      </c>
      <c r="E26" s="3">
        <v>10</v>
      </c>
      <c r="F26" s="3">
        <v>39.94</v>
      </c>
      <c r="G26" s="67">
        <f t="shared" si="0"/>
        <v>2.9399999999999977</v>
      </c>
      <c r="H26" s="105">
        <f t="shared" si="1"/>
        <v>12.939999999999998</v>
      </c>
      <c r="I26" s="9">
        <v>10</v>
      </c>
      <c r="J26" s="1">
        <v>45.78</v>
      </c>
      <c r="K26" s="70">
        <f t="shared" si="2"/>
        <v>6.780000000000001</v>
      </c>
      <c r="L26" s="71">
        <f t="shared" si="3"/>
        <v>16.78</v>
      </c>
      <c r="M26" s="92">
        <f t="shared" si="4"/>
        <v>29.72</v>
      </c>
      <c r="N26" s="60">
        <f t="shared" si="5"/>
        <v>85.72</v>
      </c>
      <c r="O26" s="123">
        <v>17</v>
      </c>
      <c r="P26" s="153"/>
    </row>
    <row r="27" spans="1:16" ht="12.75">
      <c r="A27" s="140">
        <v>218</v>
      </c>
      <c r="B27" s="59" t="s">
        <v>53</v>
      </c>
      <c r="C27" s="60" t="s">
        <v>27</v>
      </c>
      <c r="D27" s="104" t="s">
        <v>63</v>
      </c>
      <c r="E27" s="3" t="s">
        <v>367</v>
      </c>
      <c r="F27" s="3"/>
      <c r="G27" s="67">
        <f t="shared" si="0"/>
        <v>0</v>
      </c>
      <c r="H27" s="105">
        <f t="shared" si="1"/>
        <v>100</v>
      </c>
      <c r="I27" s="9">
        <v>0</v>
      </c>
      <c r="J27" s="1">
        <v>36.97</v>
      </c>
      <c r="K27" s="70">
        <f t="shared" si="2"/>
        <v>0</v>
      </c>
      <c r="L27" s="71">
        <f t="shared" si="3"/>
        <v>0</v>
      </c>
      <c r="M27" s="92">
        <f t="shared" si="4"/>
        <v>100</v>
      </c>
      <c r="N27" s="60">
        <f t="shared" si="5"/>
      </c>
      <c r="O27" s="137"/>
      <c r="P27" s="153"/>
    </row>
    <row r="28" spans="1:16" ht="12.75">
      <c r="A28" s="140">
        <v>215</v>
      </c>
      <c r="B28" s="89" t="s">
        <v>173</v>
      </c>
      <c r="C28" s="60" t="s">
        <v>242</v>
      </c>
      <c r="D28" s="90" t="s">
        <v>251</v>
      </c>
      <c r="E28" s="3">
        <v>0</v>
      </c>
      <c r="F28" s="3">
        <v>36.95</v>
      </c>
      <c r="G28" s="67">
        <f t="shared" si="0"/>
        <v>0</v>
      </c>
      <c r="H28" s="105">
        <f t="shared" si="1"/>
        <v>0</v>
      </c>
      <c r="I28" s="9" t="s">
        <v>367</v>
      </c>
      <c r="J28" s="1"/>
      <c r="K28" s="70">
        <f t="shared" si="2"/>
        <v>0</v>
      </c>
      <c r="L28" s="71">
        <f t="shared" si="3"/>
        <v>100</v>
      </c>
      <c r="M28" s="92">
        <f t="shared" si="4"/>
        <v>100</v>
      </c>
      <c r="N28" s="60">
        <f t="shared" si="5"/>
      </c>
      <c r="O28" s="137"/>
      <c r="P28" s="153"/>
    </row>
    <row r="29" spans="1:16" ht="12.75">
      <c r="A29" s="140">
        <v>206</v>
      </c>
      <c r="B29" s="59" t="s">
        <v>83</v>
      </c>
      <c r="C29" s="60" t="s">
        <v>102</v>
      </c>
      <c r="D29" s="61" t="s">
        <v>91</v>
      </c>
      <c r="E29" s="3">
        <v>0</v>
      </c>
      <c r="F29" s="3">
        <v>36.6</v>
      </c>
      <c r="G29" s="67">
        <f t="shared" si="0"/>
        <v>0</v>
      </c>
      <c r="H29" s="105">
        <f t="shared" si="1"/>
        <v>0</v>
      </c>
      <c r="I29" s="9" t="s">
        <v>367</v>
      </c>
      <c r="J29" s="1"/>
      <c r="K29" s="70">
        <f t="shared" si="2"/>
        <v>0</v>
      </c>
      <c r="L29" s="71">
        <f t="shared" si="3"/>
        <v>100</v>
      </c>
      <c r="M29" s="92">
        <f t="shared" si="4"/>
        <v>100</v>
      </c>
      <c r="N29" s="60">
        <f t="shared" si="5"/>
      </c>
      <c r="O29" s="137"/>
      <c r="P29" s="154" t="s">
        <v>168</v>
      </c>
    </row>
    <row r="30" spans="1:16" ht="12.75">
      <c r="A30" s="80">
        <v>242</v>
      </c>
      <c r="B30" s="59" t="s">
        <v>329</v>
      </c>
      <c r="C30" s="60" t="s">
        <v>28</v>
      </c>
      <c r="D30" s="61" t="s">
        <v>339</v>
      </c>
      <c r="E30" s="3">
        <v>0</v>
      </c>
      <c r="F30" s="3">
        <v>35.78</v>
      </c>
      <c r="G30" s="67">
        <f t="shared" si="0"/>
        <v>0</v>
      </c>
      <c r="H30" s="105">
        <f t="shared" si="1"/>
        <v>0</v>
      </c>
      <c r="I30" s="9" t="s">
        <v>367</v>
      </c>
      <c r="J30" s="1"/>
      <c r="K30" s="70">
        <f t="shared" si="2"/>
        <v>0</v>
      </c>
      <c r="L30" s="71">
        <f t="shared" si="3"/>
        <v>100</v>
      </c>
      <c r="M30" s="92">
        <f t="shared" si="4"/>
        <v>100</v>
      </c>
      <c r="N30" s="60">
        <f t="shared" si="5"/>
      </c>
      <c r="O30" s="137"/>
      <c r="P30" s="153"/>
    </row>
    <row r="31" spans="1:16" ht="12.75">
      <c r="A31" s="140">
        <v>233</v>
      </c>
      <c r="B31" s="59" t="s">
        <v>150</v>
      </c>
      <c r="C31" s="60" t="s">
        <v>27</v>
      </c>
      <c r="D31" s="61" t="s">
        <v>165</v>
      </c>
      <c r="E31" s="3">
        <v>0</v>
      </c>
      <c r="F31" s="3">
        <v>35.54</v>
      </c>
      <c r="G31" s="67">
        <f t="shared" si="0"/>
        <v>0</v>
      </c>
      <c r="H31" s="105">
        <f t="shared" si="1"/>
        <v>0</v>
      </c>
      <c r="I31" s="9" t="s">
        <v>367</v>
      </c>
      <c r="J31" s="1"/>
      <c r="K31" s="70">
        <f t="shared" si="2"/>
        <v>0</v>
      </c>
      <c r="L31" s="71">
        <f t="shared" si="3"/>
        <v>100</v>
      </c>
      <c r="M31" s="92">
        <f t="shared" si="4"/>
        <v>100</v>
      </c>
      <c r="N31" s="60">
        <f t="shared" si="5"/>
      </c>
      <c r="O31" s="137"/>
      <c r="P31" s="153" t="s">
        <v>168</v>
      </c>
    </row>
    <row r="32" spans="1:16" ht="12.75">
      <c r="A32" s="80">
        <v>202</v>
      </c>
      <c r="B32" s="59" t="s">
        <v>136</v>
      </c>
      <c r="C32" s="60" t="s">
        <v>28</v>
      </c>
      <c r="D32" s="61" t="s">
        <v>160</v>
      </c>
      <c r="E32" s="3">
        <v>0</v>
      </c>
      <c r="F32" s="3">
        <v>35.12</v>
      </c>
      <c r="G32" s="67">
        <f t="shared" si="0"/>
        <v>0</v>
      </c>
      <c r="H32" s="105">
        <f t="shared" si="1"/>
        <v>0</v>
      </c>
      <c r="I32" s="9" t="s">
        <v>367</v>
      </c>
      <c r="J32" s="1"/>
      <c r="K32" s="70">
        <f t="shared" si="2"/>
        <v>0</v>
      </c>
      <c r="L32" s="71">
        <f t="shared" si="3"/>
        <v>100</v>
      </c>
      <c r="M32" s="92">
        <f t="shared" si="4"/>
        <v>100</v>
      </c>
      <c r="N32" s="60">
        <f t="shared" si="5"/>
      </c>
      <c r="O32" s="137"/>
      <c r="P32" s="153"/>
    </row>
    <row r="33" spans="1:16" ht="12.75">
      <c r="A33" s="140">
        <v>205</v>
      </c>
      <c r="B33" s="59" t="s">
        <v>158</v>
      </c>
      <c r="C33" s="60" t="s">
        <v>27</v>
      </c>
      <c r="D33" s="90" t="s">
        <v>159</v>
      </c>
      <c r="E33" s="3">
        <v>0</v>
      </c>
      <c r="F33" s="3">
        <v>31.67</v>
      </c>
      <c r="G33" s="67">
        <f t="shared" si="0"/>
        <v>0</v>
      </c>
      <c r="H33" s="105">
        <f t="shared" si="1"/>
        <v>0</v>
      </c>
      <c r="I33" s="9" t="s">
        <v>367</v>
      </c>
      <c r="J33" s="1"/>
      <c r="K33" s="70">
        <f t="shared" si="2"/>
        <v>0</v>
      </c>
      <c r="L33" s="71">
        <f t="shared" si="3"/>
        <v>100</v>
      </c>
      <c r="M33" s="92">
        <f t="shared" si="4"/>
        <v>100</v>
      </c>
      <c r="N33" s="60">
        <f t="shared" si="5"/>
      </c>
      <c r="O33" s="137"/>
      <c r="P33" s="153" t="s">
        <v>168</v>
      </c>
    </row>
    <row r="34" spans="1:16" ht="12.75">
      <c r="A34" s="80">
        <v>216</v>
      </c>
      <c r="B34" s="59" t="s">
        <v>240</v>
      </c>
      <c r="C34" s="60" t="s">
        <v>243</v>
      </c>
      <c r="D34" s="61" t="s">
        <v>246</v>
      </c>
      <c r="E34" s="3">
        <v>0</v>
      </c>
      <c r="F34" s="3">
        <v>31.66</v>
      </c>
      <c r="G34" s="67">
        <f t="shared" si="0"/>
        <v>0</v>
      </c>
      <c r="H34" s="105">
        <f t="shared" si="1"/>
        <v>0</v>
      </c>
      <c r="I34" s="9" t="s">
        <v>367</v>
      </c>
      <c r="J34" s="1"/>
      <c r="K34" s="70">
        <f t="shared" si="2"/>
        <v>0</v>
      </c>
      <c r="L34" s="71">
        <f t="shared" si="3"/>
        <v>100</v>
      </c>
      <c r="M34" s="92">
        <f t="shared" si="4"/>
        <v>100</v>
      </c>
      <c r="N34" s="60">
        <f t="shared" si="5"/>
      </c>
      <c r="O34" s="137"/>
      <c r="P34" s="153"/>
    </row>
    <row r="35" spans="1:16" ht="12.75">
      <c r="A35" s="140">
        <v>230</v>
      </c>
      <c r="B35" s="59" t="s">
        <v>31</v>
      </c>
      <c r="C35" s="60" t="s">
        <v>28</v>
      </c>
      <c r="D35" s="61" t="s">
        <v>64</v>
      </c>
      <c r="E35" s="3">
        <v>0</v>
      </c>
      <c r="F35" s="3">
        <v>31.02</v>
      </c>
      <c r="G35" s="67">
        <f t="shared" si="0"/>
        <v>0</v>
      </c>
      <c r="H35" s="105">
        <f t="shared" si="1"/>
        <v>0</v>
      </c>
      <c r="I35" s="9" t="s">
        <v>367</v>
      </c>
      <c r="J35" s="1"/>
      <c r="K35" s="70">
        <f t="shared" si="2"/>
        <v>0</v>
      </c>
      <c r="L35" s="71">
        <f t="shared" si="3"/>
        <v>100</v>
      </c>
      <c r="M35" s="92">
        <f t="shared" si="4"/>
        <v>100</v>
      </c>
      <c r="N35" s="60">
        <f t="shared" si="5"/>
      </c>
      <c r="O35" s="137"/>
      <c r="P35" s="153"/>
    </row>
    <row r="36" spans="1:16" ht="12.75">
      <c r="A36" s="80">
        <v>222</v>
      </c>
      <c r="B36" s="160" t="s">
        <v>83</v>
      </c>
      <c r="C36" s="161" t="s">
        <v>102</v>
      </c>
      <c r="D36" s="163" t="s">
        <v>103</v>
      </c>
      <c r="E36" s="3">
        <v>0</v>
      </c>
      <c r="F36" s="3">
        <v>35.86</v>
      </c>
      <c r="G36" s="67">
        <f t="shared" si="0"/>
        <v>0</v>
      </c>
      <c r="H36" s="105">
        <f t="shared" si="1"/>
        <v>0</v>
      </c>
      <c r="I36" s="9" t="s">
        <v>367</v>
      </c>
      <c r="J36" s="1"/>
      <c r="K36" s="70">
        <f t="shared" si="2"/>
        <v>0</v>
      </c>
      <c r="L36" s="71">
        <f t="shared" si="3"/>
        <v>100</v>
      </c>
      <c r="M36" s="92">
        <f t="shared" si="4"/>
        <v>100</v>
      </c>
      <c r="N36" s="60">
        <f t="shared" si="5"/>
      </c>
      <c r="O36" s="137"/>
      <c r="P36" s="154" t="s">
        <v>168</v>
      </c>
    </row>
    <row r="37" spans="1:16" ht="12.75">
      <c r="A37" s="140">
        <v>226</v>
      </c>
      <c r="B37" s="59" t="s">
        <v>127</v>
      </c>
      <c r="C37" s="60" t="s">
        <v>27</v>
      </c>
      <c r="D37" s="90" t="s">
        <v>129</v>
      </c>
      <c r="E37" s="3">
        <v>0</v>
      </c>
      <c r="F37" s="3">
        <v>41.73</v>
      </c>
      <c r="G37" s="67">
        <f t="shared" si="0"/>
        <v>4.729999999999997</v>
      </c>
      <c r="H37" s="105">
        <f t="shared" si="1"/>
        <v>4.729999999999997</v>
      </c>
      <c r="I37" s="9" t="s">
        <v>367</v>
      </c>
      <c r="J37" s="1"/>
      <c r="K37" s="70">
        <f t="shared" si="2"/>
        <v>0</v>
      </c>
      <c r="L37" s="71">
        <f t="shared" si="3"/>
        <v>100</v>
      </c>
      <c r="M37" s="92">
        <f t="shared" si="4"/>
        <v>104.72999999999999</v>
      </c>
      <c r="N37" s="60">
        <f t="shared" si="5"/>
      </c>
      <c r="O37" s="137"/>
      <c r="P37" s="153"/>
    </row>
    <row r="38" spans="1:16" ht="12.75">
      <c r="A38" s="80">
        <v>225</v>
      </c>
      <c r="B38" s="59" t="s">
        <v>35</v>
      </c>
      <c r="C38" s="60" t="s">
        <v>27</v>
      </c>
      <c r="D38" s="104" t="s">
        <v>69</v>
      </c>
      <c r="E38" s="3" t="s">
        <v>367</v>
      </c>
      <c r="F38" s="3"/>
      <c r="G38" s="67">
        <f t="shared" si="0"/>
        <v>0</v>
      </c>
      <c r="H38" s="105">
        <f t="shared" si="1"/>
        <v>100</v>
      </c>
      <c r="I38" s="9">
        <v>0</v>
      </c>
      <c r="J38" s="1">
        <v>43.86</v>
      </c>
      <c r="K38" s="70">
        <f t="shared" si="2"/>
        <v>4.859999999999999</v>
      </c>
      <c r="L38" s="71">
        <f t="shared" si="3"/>
        <v>4.859999999999999</v>
      </c>
      <c r="M38" s="92">
        <f t="shared" si="4"/>
        <v>104.86</v>
      </c>
      <c r="N38" s="60">
        <f t="shared" si="5"/>
      </c>
      <c r="O38" s="137"/>
      <c r="P38" s="153"/>
    </row>
    <row r="39" spans="1:16" ht="12.75">
      <c r="A39" s="80">
        <v>203</v>
      </c>
      <c r="B39" s="69" t="s">
        <v>347</v>
      </c>
      <c r="C39" s="127" t="s">
        <v>241</v>
      </c>
      <c r="D39" s="71" t="s">
        <v>348</v>
      </c>
      <c r="E39" s="3">
        <v>5</v>
      </c>
      <c r="F39" s="3">
        <v>38.81</v>
      </c>
      <c r="G39" s="67">
        <f t="shared" si="0"/>
        <v>1.8100000000000023</v>
      </c>
      <c r="H39" s="105">
        <f t="shared" si="1"/>
        <v>6.810000000000002</v>
      </c>
      <c r="I39" s="9" t="s">
        <v>367</v>
      </c>
      <c r="J39" s="1"/>
      <c r="K39" s="70">
        <f t="shared" si="2"/>
        <v>0</v>
      </c>
      <c r="L39" s="71">
        <f t="shared" si="3"/>
        <v>100</v>
      </c>
      <c r="M39" s="92">
        <f t="shared" si="4"/>
        <v>106.81</v>
      </c>
      <c r="N39" s="60">
        <f t="shared" si="5"/>
      </c>
      <c r="O39" s="137"/>
      <c r="P39" s="153"/>
    </row>
    <row r="40" spans="1:16" ht="12.75">
      <c r="A40" s="140">
        <v>229</v>
      </c>
      <c r="B40" s="69" t="s">
        <v>269</v>
      </c>
      <c r="C40" s="70" t="s">
        <v>124</v>
      </c>
      <c r="D40" s="71" t="s">
        <v>275</v>
      </c>
      <c r="E40" s="3" t="s">
        <v>367</v>
      </c>
      <c r="F40" s="3"/>
      <c r="G40" s="67">
        <f t="shared" si="0"/>
        <v>0</v>
      </c>
      <c r="H40" s="105">
        <f t="shared" si="1"/>
        <v>100</v>
      </c>
      <c r="I40" s="9">
        <v>0</v>
      </c>
      <c r="J40" s="1">
        <v>45.91</v>
      </c>
      <c r="K40" s="70">
        <f t="shared" si="2"/>
        <v>6.909999999999997</v>
      </c>
      <c r="L40" s="71">
        <f t="shared" si="3"/>
        <v>6.909999999999997</v>
      </c>
      <c r="M40" s="92">
        <f t="shared" si="4"/>
        <v>106.91</v>
      </c>
      <c r="N40" s="60">
        <f t="shared" si="5"/>
      </c>
      <c r="O40" s="137"/>
      <c r="P40" s="153"/>
    </row>
    <row r="41" spans="1:16" ht="12.75">
      <c r="A41" s="80">
        <v>240</v>
      </c>
      <c r="B41" s="93" t="s">
        <v>139</v>
      </c>
      <c r="C41" s="60" t="s">
        <v>27</v>
      </c>
      <c r="D41" s="71" t="s">
        <v>161</v>
      </c>
      <c r="E41" s="3" t="s">
        <v>367</v>
      </c>
      <c r="F41" s="3"/>
      <c r="G41" s="67">
        <f t="shared" si="0"/>
        <v>0</v>
      </c>
      <c r="H41" s="105">
        <f t="shared" si="1"/>
        <v>100</v>
      </c>
      <c r="I41" s="9">
        <v>0</v>
      </c>
      <c r="J41" s="1">
        <v>47.16</v>
      </c>
      <c r="K41" s="70">
        <f t="shared" si="2"/>
        <v>8.159999999999997</v>
      </c>
      <c r="L41" s="71">
        <f t="shared" si="3"/>
        <v>8.159999999999997</v>
      </c>
      <c r="M41" s="92">
        <f t="shared" si="4"/>
        <v>108.16</v>
      </c>
      <c r="N41" s="60">
        <f t="shared" si="5"/>
      </c>
      <c r="O41" s="137"/>
      <c r="P41" s="153" t="s">
        <v>168</v>
      </c>
    </row>
    <row r="42" spans="1:16" ht="12.75">
      <c r="A42" s="140">
        <v>244</v>
      </c>
      <c r="B42" s="59" t="s">
        <v>248</v>
      </c>
      <c r="C42" s="60" t="s">
        <v>242</v>
      </c>
      <c r="D42" s="61" t="s">
        <v>250</v>
      </c>
      <c r="E42" s="3">
        <v>10</v>
      </c>
      <c r="F42" s="3">
        <v>33.44</v>
      </c>
      <c r="G42" s="67">
        <f t="shared" si="0"/>
        <v>0</v>
      </c>
      <c r="H42" s="105">
        <f t="shared" si="1"/>
        <v>10</v>
      </c>
      <c r="I42" s="9" t="s">
        <v>367</v>
      </c>
      <c r="J42" s="1"/>
      <c r="K42" s="70">
        <f t="shared" si="2"/>
        <v>0</v>
      </c>
      <c r="L42" s="71">
        <f t="shared" si="3"/>
        <v>100</v>
      </c>
      <c r="M42" s="92">
        <f t="shared" si="4"/>
        <v>110</v>
      </c>
      <c r="N42" s="60">
        <f t="shared" si="5"/>
      </c>
      <c r="O42" s="137"/>
      <c r="P42" s="153"/>
    </row>
    <row r="43" spans="1:16" ht="12.75">
      <c r="A43" s="140">
        <v>219</v>
      </c>
      <c r="B43" s="59" t="s">
        <v>77</v>
      </c>
      <c r="C43" s="60" t="s">
        <v>27</v>
      </c>
      <c r="D43" s="190" t="s">
        <v>78</v>
      </c>
      <c r="E43" s="3" t="s">
        <v>367</v>
      </c>
      <c r="F43" s="3"/>
      <c r="G43" s="67">
        <f t="shared" si="0"/>
        <v>0</v>
      </c>
      <c r="H43" s="105">
        <f t="shared" si="1"/>
        <v>100</v>
      </c>
      <c r="I43" s="9">
        <v>5</v>
      </c>
      <c r="J43" s="1">
        <v>44.81</v>
      </c>
      <c r="K43" s="70">
        <f t="shared" si="2"/>
        <v>5.810000000000002</v>
      </c>
      <c r="L43" s="71">
        <f t="shared" si="3"/>
        <v>10.810000000000002</v>
      </c>
      <c r="M43" s="92">
        <f t="shared" si="4"/>
        <v>110.81</v>
      </c>
      <c r="N43" s="60">
        <f t="shared" si="5"/>
      </c>
      <c r="O43" s="137"/>
      <c r="P43" s="153"/>
    </row>
    <row r="44" spans="1:16" ht="12.75">
      <c r="A44" s="140">
        <v>220</v>
      </c>
      <c r="B44" s="59" t="s">
        <v>162</v>
      </c>
      <c r="C44" s="60" t="s">
        <v>27</v>
      </c>
      <c r="D44" s="90" t="s">
        <v>163</v>
      </c>
      <c r="E44" s="3" t="s">
        <v>367</v>
      </c>
      <c r="F44" s="3"/>
      <c r="G44" s="67">
        <f t="shared" si="0"/>
        <v>0</v>
      </c>
      <c r="H44" s="105">
        <f t="shared" si="1"/>
        <v>100</v>
      </c>
      <c r="I44" s="9">
        <v>15</v>
      </c>
      <c r="J44" s="1">
        <v>42.31</v>
      </c>
      <c r="K44" s="70">
        <f t="shared" si="2"/>
        <v>3.3100000000000023</v>
      </c>
      <c r="L44" s="71">
        <f t="shared" si="3"/>
        <v>18.310000000000002</v>
      </c>
      <c r="M44" s="92">
        <f t="shared" si="4"/>
        <v>118.31</v>
      </c>
      <c r="N44" s="60">
        <f t="shared" si="5"/>
      </c>
      <c r="O44" s="137"/>
      <c r="P44" s="153"/>
    </row>
    <row r="45" spans="1:16" ht="12.75">
      <c r="A45" s="80">
        <v>201</v>
      </c>
      <c r="B45" s="69" t="s">
        <v>247</v>
      </c>
      <c r="C45" s="60" t="s">
        <v>242</v>
      </c>
      <c r="D45" s="71" t="s">
        <v>249</v>
      </c>
      <c r="E45" s="3" t="s">
        <v>367</v>
      </c>
      <c r="F45" s="3"/>
      <c r="G45" s="67">
        <f t="shared" si="0"/>
        <v>0</v>
      </c>
      <c r="H45" s="105">
        <f t="shared" si="1"/>
        <v>100</v>
      </c>
      <c r="I45" s="9" t="s">
        <v>367</v>
      </c>
      <c r="J45" s="1"/>
      <c r="K45" s="70">
        <f t="shared" si="2"/>
        <v>0</v>
      </c>
      <c r="L45" s="71">
        <f t="shared" si="3"/>
        <v>100</v>
      </c>
      <c r="M45" s="92">
        <f t="shared" si="4"/>
        <v>200</v>
      </c>
      <c r="N45" s="60">
        <f t="shared" si="5"/>
      </c>
      <c r="O45" s="137"/>
      <c r="P45" s="153"/>
    </row>
    <row r="46" spans="1:16" ht="12.75">
      <c r="A46" s="140">
        <v>209</v>
      </c>
      <c r="B46" s="95" t="s">
        <v>36</v>
      </c>
      <c r="C46" s="60" t="s">
        <v>27</v>
      </c>
      <c r="D46" s="61" t="s">
        <v>71</v>
      </c>
      <c r="E46" s="3" t="s">
        <v>367</v>
      </c>
      <c r="F46" s="3"/>
      <c r="G46" s="67">
        <f t="shared" si="0"/>
        <v>0</v>
      </c>
      <c r="H46" s="105">
        <f t="shared" si="1"/>
        <v>100</v>
      </c>
      <c r="I46" s="9" t="s">
        <v>367</v>
      </c>
      <c r="J46" s="1"/>
      <c r="K46" s="70">
        <f t="shared" si="2"/>
        <v>0</v>
      </c>
      <c r="L46" s="71">
        <f t="shared" si="3"/>
        <v>100</v>
      </c>
      <c r="M46" s="92">
        <f t="shared" si="4"/>
        <v>200</v>
      </c>
      <c r="N46" s="60">
        <f t="shared" si="5"/>
      </c>
      <c r="O46" s="137"/>
      <c r="P46" s="153"/>
    </row>
    <row r="47" spans="1:16" ht="12.75">
      <c r="A47" s="80">
        <v>211</v>
      </c>
      <c r="B47" s="69" t="s">
        <v>345</v>
      </c>
      <c r="C47" s="60" t="s">
        <v>28</v>
      </c>
      <c r="D47" s="71" t="s">
        <v>346</v>
      </c>
      <c r="E47" s="3" t="s">
        <v>367</v>
      </c>
      <c r="F47" s="3"/>
      <c r="G47" s="67">
        <f t="shared" si="0"/>
        <v>0</v>
      </c>
      <c r="H47" s="105">
        <f t="shared" si="1"/>
        <v>100</v>
      </c>
      <c r="I47" s="9" t="s">
        <v>367</v>
      </c>
      <c r="J47" s="1"/>
      <c r="K47" s="70">
        <f t="shared" si="2"/>
        <v>0</v>
      </c>
      <c r="L47" s="71">
        <f t="shared" si="3"/>
        <v>100</v>
      </c>
      <c r="M47" s="92">
        <f t="shared" si="4"/>
        <v>200</v>
      </c>
      <c r="N47" s="60">
        <f t="shared" si="5"/>
      </c>
      <c r="O47" s="137"/>
      <c r="P47" s="153"/>
    </row>
    <row r="48" spans="1:16" ht="12.75">
      <c r="A48" s="140">
        <v>212</v>
      </c>
      <c r="B48" s="59" t="s">
        <v>182</v>
      </c>
      <c r="C48" s="60" t="s">
        <v>28</v>
      </c>
      <c r="D48" s="90" t="s">
        <v>193</v>
      </c>
      <c r="E48" s="3" t="s">
        <v>367</v>
      </c>
      <c r="F48" s="3"/>
      <c r="G48" s="67">
        <f t="shared" si="0"/>
        <v>0</v>
      </c>
      <c r="H48" s="105">
        <f t="shared" si="1"/>
        <v>100</v>
      </c>
      <c r="I48" s="9" t="s">
        <v>367</v>
      </c>
      <c r="J48" s="1"/>
      <c r="K48" s="70">
        <f t="shared" si="2"/>
        <v>0</v>
      </c>
      <c r="L48" s="71">
        <f t="shared" si="3"/>
        <v>100</v>
      </c>
      <c r="M48" s="92">
        <f t="shared" si="4"/>
        <v>200</v>
      </c>
      <c r="N48" s="60">
        <f t="shared" si="5"/>
      </c>
      <c r="O48" s="137"/>
      <c r="P48" s="154" t="s">
        <v>168</v>
      </c>
    </row>
    <row r="49" spans="1:16" ht="12.75">
      <c r="A49" s="80">
        <v>213</v>
      </c>
      <c r="B49" s="69" t="s">
        <v>326</v>
      </c>
      <c r="C49" s="127" t="s">
        <v>241</v>
      </c>
      <c r="D49" s="71" t="s">
        <v>340</v>
      </c>
      <c r="E49" s="3" t="s">
        <v>367</v>
      </c>
      <c r="F49" s="3"/>
      <c r="G49" s="67">
        <f t="shared" si="0"/>
        <v>0</v>
      </c>
      <c r="H49" s="105">
        <f t="shared" si="1"/>
        <v>100</v>
      </c>
      <c r="I49" s="9" t="s">
        <v>367</v>
      </c>
      <c r="J49" s="1"/>
      <c r="K49" s="70">
        <f t="shared" si="2"/>
        <v>0</v>
      </c>
      <c r="L49" s="71">
        <f t="shared" si="3"/>
        <v>100</v>
      </c>
      <c r="M49" s="92">
        <f t="shared" si="4"/>
        <v>200</v>
      </c>
      <c r="N49" s="60">
        <f t="shared" si="5"/>
      </c>
      <c r="O49" s="137"/>
      <c r="P49" s="153"/>
    </row>
    <row r="50" spans="1:16" ht="12.75">
      <c r="A50" s="140">
        <v>224</v>
      </c>
      <c r="B50" s="59" t="s">
        <v>196</v>
      </c>
      <c r="C50" s="60" t="s">
        <v>242</v>
      </c>
      <c r="D50" s="61" t="s">
        <v>245</v>
      </c>
      <c r="E50" s="3" t="s">
        <v>367</v>
      </c>
      <c r="F50" s="3"/>
      <c r="G50" s="67">
        <f t="shared" si="0"/>
        <v>0</v>
      </c>
      <c r="H50" s="105">
        <f t="shared" si="1"/>
        <v>100</v>
      </c>
      <c r="I50" s="9" t="s">
        <v>367</v>
      </c>
      <c r="J50" s="1"/>
      <c r="K50" s="70">
        <f t="shared" si="2"/>
        <v>0</v>
      </c>
      <c r="L50" s="71">
        <f t="shared" si="3"/>
        <v>100</v>
      </c>
      <c r="M50" s="92">
        <f t="shared" si="4"/>
        <v>200</v>
      </c>
      <c r="N50" s="60">
        <f t="shared" si="5"/>
      </c>
      <c r="O50" s="137"/>
      <c r="P50" s="153"/>
    </row>
    <row r="51" spans="1:16" ht="12.75">
      <c r="A51" s="80">
        <v>243</v>
      </c>
      <c r="B51" s="93" t="s">
        <v>292</v>
      </c>
      <c r="C51" s="127" t="s">
        <v>241</v>
      </c>
      <c r="D51" s="191" t="s">
        <v>338</v>
      </c>
      <c r="E51" s="3" t="s">
        <v>367</v>
      </c>
      <c r="F51" s="3"/>
      <c r="G51" s="67">
        <f t="shared" si="0"/>
        <v>0</v>
      </c>
      <c r="H51" s="105">
        <f t="shared" si="1"/>
        <v>100</v>
      </c>
      <c r="I51" s="9" t="s">
        <v>367</v>
      </c>
      <c r="J51" s="1"/>
      <c r="K51" s="70">
        <f t="shared" si="2"/>
        <v>0</v>
      </c>
      <c r="L51" s="71">
        <f t="shared" si="3"/>
        <v>100</v>
      </c>
      <c r="M51" s="92">
        <f t="shared" si="4"/>
        <v>200</v>
      </c>
      <c r="N51" s="60">
        <f t="shared" si="5"/>
      </c>
      <c r="O51" s="137"/>
      <c r="P51" s="153"/>
    </row>
    <row r="52" spans="1:16" ht="12.75">
      <c r="A52" s="140">
        <v>248</v>
      </c>
      <c r="B52" s="69" t="s">
        <v>343</v>
      </c>
      <c r="C52" s="70" t="s">
        <v>115</v>
      </c>
      <c r="D52" s="71" t="s">
        <v>344</v>
      </c>
      <c r="E52" s="3" t="s">
        <v>367</v>
      </c>
      <c r="F52" s="3"/>
      <c r="G52" s="67">
        <f t="shared" si="0"/>
        <v>0</v>
      </c>
      <c r="H52" s="105">
        <f t="shared" si="1"/>
        <v>100</v>
      </c>
      <c r="I52" s="9" t="s">
        <v>367</v>
      </c>
      <c r="J52" s="1"/>
      <c r="K52" s="70">
        <f t="shared" si="2"/>
        <v>0</v>
      </c>
      <c r="L52" s="71">
        <f t="shared" si="3"/>
        <v>100</v>
      </c>
      <c r="M52" s="92">
        <f t="shared" si="4"/>
        <v>200</v>
      </c>
      <c r="N52" s="60">
        <f t="shared" si="5"/>
      </c>
      <c r="O52" s="137"/>
      <c r="P52" s="153"/>
    </row>
    <row r="53" spans="1:16" ht="12.75">
      <c r="A53" s="140">
        <v>232</v>
      </c>
      <c r="B53" s="160" t="s">
        <v>55</v>
      </c>
      <c r="C53" s="161" t="s">
        <v>27</v>
      </c>
      <c r="D53" s="163" t="s">
        <v>72</v>
      </c>
      <c r="E53" s="3" t="s">
        <v>367</v>
      </c>
      <c r="F53" s="3"/>
      <c r="G53" s="67">
        <f t="shared" si="0"/>
        <v>0</v>
      </c>
      <c r="H53" s="105">
        <f t="shared" si="1"/>
        <v>100</v>
      </c>
      <c r="I53" s="9" t="s">
        <v>367</v>
      </c>
      <c r="J53" s="1"/>
      <c r="K53" s="70">
        <f t="shared" si="2"/>
        <v>0</v>
      </c>
      <c r="L53" s="71">
        <f t="shared" si="3"/>
        <v>100</v>
      </c>
      <c r="M53" s="92">
        <f t="shared" si="4"/>
        <v>200</v>
      </c>
      <c r="N53" s="60">
        <f t="shared" si="5"/>
      </c>
      <c r="O53" s="137"/>
      <c r="P53" s="153"/>
    </row>
    <row r="54" spans="1:16" ht="12.75">
      <c r="A54" s="80">
        <v>236</v>
      </c>
      <c r="B54" s="160" t="s">
        <v>162</v>
      </c>
      <c r="C54" s="161" t="s">
        <v>27</v>
      </c>
      <c r="D54" s="163" t="s">
        <v>166</v>
      </c>
      <c r="E54" s="3" t="s">
        <v>367</v>
      </c>
      <c r="F54" s="3"/>
      <c r="G54" s="67">
        <f t="shared" si="0"/>
        <v>0</v>
      </c>
      <c r="H54" s="105">
        <f t="shared" si="1"/>
        <v>100</v>
      </c>
      <c r="I54" s="9" t="s">
        <v>367</v>
      </c>
      <c r="J54" s="1"/>
      <c r="K54" s="70">
        <f t="shared" si="2"/>
        <v>0</v>
      </c>
      <c r="L54" s="71">
        <f t="shared" si="3"/>
        <v>100</v>
      </c>
      <c r="M54" s="92">
        <f t="shared" si="4"/>
        <v>200</v>
      </c>
      <c r="N54" s="60">
        <f t="shared" si="5"/>
      </c>
      <c r="O54" s="137"/>
      <c r="P54" s="153"/>
    </row>
  </sheetData>
  <sheetProtection selectLockedCells="1"/>
  <mergeCells count="2">
    <mergeCell ref="E4:H4"/>
    <mergeCell ref="I4:L4"/>
  </mergeCells>
  <printOptions/>
  <pageMargins left="0.5118110236220472" right="0.5118110236220472" top="0.2755905511811024" bottom="0.35433070866141736" header="0.15748031496062992" footer="0.15748031496062992"/>
  <pageSetup fitToHeight="1" fitToWidth="1" horizontalDpi="600" verticalDpi="600" orientation="portrait" paperSize="9" scale="60" r:id="rId1"/>
  <headerFooter alignWithMargins="0">
    <oddFooter>&amp;C&amp;P&amp;R&amp;"Arial,курсив"&amp;A</oddFooter>
  </headerFooter>
  <rowBreaks count="1" manualBreakCount="1">
    <brk id="5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37"/>
  <sheetViews>
    <sheetView zoomScalePageLayoutView="0" workbookViewId="0" topLeftCell="A4">
      <selection activeCell="P38" sqref="P38"/>
    </sheetView>
  </sheetViews>
  <sheetFormatPr defaultColWidth="9.00390625" defaultRowHeight="12.75" outlineLevelRow="1"/>
  <cols>
    <col min="1" max="1" width="5.375" style="25" customWidth="1"/>
    <col min="2" max="2" width="4.125" style="25" customWidth="1"/>
    <col min="3" max="3" width="23.00390625" style="24" customWidth="1"/>
    <col min="4" max="4" width="11.75390625" style="25" customWidth="1"/>
    <col min="5" max="5" width="24.625" style="25" customWidth="1"/>
    <col min="6" max="6" width="7.625" style="111" customWidth="1"/>
    <col min="7" max="7" width="6.625" style="111" customWidth="1"/>
    <col min="8" max="8" width="7.25390625" style="111" customWidth="1"/>
    <col min="9" max="9" width="9.125" style="111" customWidth="1"/>
    <col min="10" max="10" width="7.00390625" style="111" customWidth="1"/>
    <col min="11" max="11" width="6.875" style="111" customWidth="1"/>
    <col min="12" max="12" width="7.25390625" style="111" customWidth="1"/>
    <col min="13" max="13" width="8.00390625" style="111" customWidth="1"/>
    <col min="14" max="15" width="8.875" style="111" customWidth="1"/>
    <col min="16" max="16" width="3.375" style="111" customWidth="1"/>
    <col min="17" max="16384" width="9.125" style="25" customWidth="1"/>
  </cols>
  <sheetData>
    <row r="1" spans="1:15" ht="20.25">
      <c r="A1" s="23" t="s">
        <v>0</v>
      </c>
      <c r="B1" s="23"/>
      <c r="F1" s="26" t="s">
        <v>101</v>
      </c>
      <c r="G1" s="109"/>
      <c r="H1" s="28"/>
      <c r="I1" s="109"/>
      <c r="J1" s="26"/>
      <c r="K1" s="109"/>
      <c r="L1" s="28"/>
      <c r="M1" s="109"/>
      <c r="N1" s="110"/>
      <c r="O1" s="110"/>
    </row>
    <row r="3" spans="3:15" ht="18">
      <c r="C3" s="31" t="s">
        <v>14</v>
      </c>
      <c r="D3" s="32"/>
      <c r="E3" s="159" t="s">
        <v>363</v>
      </c>
      <c r="G3" s="111" t="s">
        <v>1</v>
      </c>
      <c r="I3" s="34"/>
      <c r="K3" s="110"/>
      <c r="L3" s="110"/>
      <c r="M3" s="35"/>
      <c r="N3" s="35"/>
      <c r="O3" s="35"/>
    </row>
    <row r="4" spans="6:13" ht="12.75">
      <c r="F4" s="199" t="s">
        <v>99</v>
      </c>
      <c r="G4" s="199"/>
      <c r="H4" s="199"/>
      <c r="I4" s="199"/>
      <c r="J4" s="199" t="s">
        <v>100</v>
      </c>
      <c r="K4" s="199"/>
      <c r="L4" s="199"/>
      <c r="M4" s="199"/>
    </row>
    <row r="5" spans="6:15" ht="12.75">
      <c r="F5" s="36" t="s">
        <v>97</v>
      </c>
      <c r="G5" s="30"/>
      <c r="H5" s="30"/>
      <c r="I5" s="37">
        <v>180</v>
      </c>
      <c r="J5" s="36" t="s">
        <v>98</v>
      </c>
      <c r="K5" s="30"/>
      <c r="L5" s="30"/>
      <c r="M5" s="37">
        <v>147</v>
      </c>
      <c r="N5" s="113"/>
      <c r="O5" s="113"/>
    </row>
    <row r="6" spans="3:13" ht="12.75">
      <c r="C6" s="39" t="s">
        <v>29</v>
      </c>
      <c r="D6" s="40">
        <v>7</v>
      </c>
      <c r="F6" s="30" t="s">
        <v>18</v>
      </c>
      <c r="G6" s="30"/>
      <c r="H6" s="41">
        <f>I5/F8</f>
        <v>4.186046511627907</v>
      </c>
      <c r="I6" s="30"/>
      <c r="J6" s="30" t="s">
        <v>18</v>
      </c>
      <c r="K6" s="30"/>
      <c r="L6" s="41">
        <f>M5/J8</f>
        <v>4.2</v>
      </c>
      <c r="M6" s="30"/>
    </row>
    <row r="7" spans="6:13" ht="13.5" thickBot="1">
      <c r="F7" s="30" t="s">
        <v>2</v>
      </c>
      <c r="G7" s="29"/>
      <c r="H7" s="30"/>
      <c r="I7" s="42" t="s">
        <v>3</v>
      </c>
      <c r="J7" s="30" t="s">
        <v>2</v>
      </c>
      <c r="K7" s="29"/>
      <c r="L7" s="30"/>
      <c r="M7" s="42" t="s">
        <v>3</v>
      </c>
    </row>
    <row r="8" spans="1:16" ht="21" thickBot="1">
      <c r="A8" s="43" t="s">
        <v>4</v>
      </c>
      <c r="B8" s="43"/>
      <c r="C8" s="44"/>
      <c r="D8" s="45"/>
      <c r="E8" s="46"/>
      <c r="F8" s="47">
        <v>43</v>
      </c>
      <c r="G8" s="29"/>
      <c r="H8" s="48"/>
      <c r="I8" s="47">
        <v>65</v>
      </c>
      <c r="J8" s="47">
        <v>35</v>
      </c>
      <c r="K8" s="29"/>
      <c r="L8" s="48"/>
      <c r="M8" s="47">
        <v>63</v>
      </c>
      <c r="N8" s="113"/>
      <c r="O8" s="113"/>
      <c r="P8" s="110"/>
    </row>
    <row r="9" spans="1:16" s="57" customFormat="1" ht="39.75" customHeight="1" thickBot="1">
      <c r="A9" s="49" t="s">
        <v>5</v>
      </c>
      <c r="B9" s="155" t="s">
        <v>167</v>
      </c>
      <c r="C9" s="50" t="s">
        <v>19</v>
      </c>
      <c r="D9" s="51" t="s">
        <v>6</v>
      </c>
      <c r="E9" s="52" t="s">
        <v>7</v>
      </c>
      <c r="F9" s="117" t="s">
        <v>8</v>
      </c>
      <c r="G9" s="118" t="s">
        <v>9</v>
      </c>
      <c r="H9" s="118" t="s">
        <v>10</v>
      </c>
      <c r="I9" s="119" t="s">
        <v>11</v>
      </c>
      <c r="J9" s="117" t="s">
        <v>8</v>
      </c>
      <c r="K9" s="118" t="s">
        <v>9</v>
      </c>
      <c r="L9" s="118" t="s">
        <v>10</v>
      </c>
      <c r="M9" s="119" t="s">
        <v>11</v>
      </c>
      <c r="N9" s="117" t="s">
        <v>12</v>
      </c>
      <c r="O9" s="51" t="s">
        <v>13</v>
      </c>
      <c r="P9" s="121" t="s">
        <v>16</v>
      </c>
    </row>
    <row r="10" spans="1:16" s="88" customFormat="1" ht="12.75">
      <c r="A10" s="73">
        <v>2</v>
      </c>
      <c r="B10" s="156"/>
      <c r="C10" s="74" t="s">
        <v>62</v>
      </c>
      <c r="D10" s="122"/>
      <c r="E10" s="76"/>
      <c r="F10" s="2"/>
      <c r="G10" s="11">
        <f>SUM(G11:G13)</f>
        <v>133.85000000000002</v>
      </c>
      <c r="H10" s="77"/>
      <c r="I10" s="76">
        <f>SUM(I11:I13)</f>
        <v>14.850000000000009</v>
      </c>
      <c r="J10" s="2"/>
      <c r="K10" s="11">
        <f>SUM(K11:K13)</f>
        <v>97.16</v>
      </c>
      <c r="L10" s="77"/>
      <c r="M10" s="76">
        <f>SUM(M11:M13)</f>
        <v>5</v>
      </c>
      <c r="N10" s="78">
        <f>M10+I10</f>
        <v>19.85000000000001</v>
      </c>
      <c r="O10" s="75">
        <f>K10+G10</f>
        <v>231.01000000000002</v>
      </c>
      <c r="P10" s="79">
        <v>1</v>
      </c>
    </row>
    <row r="11" spans="1:16" ht="12.75" outlineLevel="1">
      <c r="A11" s="80">
        <v>44</v>
      </c>
      <c r="B11" s="157" t="s">
        <v>22</v>
      </c>
      <c r="C11" s="59" t="s">
        <v>133</v>
      </c>
      <c r="D11" s="60" t="s">
        <v>27</v>
      </c>
      <c r="E11" s="61" t="s">
        <v>134</v>
      </c>
      <c r="F11" s="3">
        <v>0</v>
      </c>
      <c r="G11" s="14">
        <v>45.13</v>
      </c>
      <c r="H11" s="62">
        <f>IF(G11&lt;F$8,0,IF(G11&gt;I$8,"снят",G11-F$8))</f>
        <v>2.1300000000000026</v>
      </c>
      <c r="I11" s="68">
        <f>IF(OR(F11="снят",H11="снят"),100,F11+H11)</f>
        <v>2.1300000000000026</v>
      </c>
      <c r="J11" s="108">
        <v>0</v>
      </c>
      <c r="K11" s="107">
        <v>34.87</v>
      </c>
      <c r="L11" s="62">
        <f>IF(K11&lt;J$8,0,IF(K11&gt;M$8,"снят",K11-J$8))</f>
        <v>0</v>
      </c>
      <c r="M11" s="68">
        <f>IF(OR(J11="снят",L11="снят"),100,J11+L11)</f>
        <v>0</v>
      </c>
      <c r="N11" s="81"/>
      <c r="O11" s="82"/>
      <c r="P11" s="123"/>
    </row>
    <row r="12" spans="1:16" ht="12.75" outlineLevel="1">
      <c r="A12" s="80">
        <v>145</v>
      </c>
      <c r="B12" s="157" t="s">
        <v>24</v>
      </c>
      <c r="C12" s="59" t="s">
        <v>148</v>
      </c>
      <c r="D12" s="60" t="s">
        <v>38</v>
      </c>
      <c r="E12" s="61" t="s">
        <v>50</v>
      </c>
      <c r="F12" s="15">
        <v>5</v>
      </c>
      <c r="G12" s="6">
        <v>45.02</v>
      </c>
      <c r="H12" s="62">
        <f>IF(G12&lt;F$8,0,IF(G12&gt;I$8,"снят",G12-F$8))</f>
        <v>2.020000000000003</v>
      </c>
      <c r="I12" s="68">
        <f>IF(OR(F12="снят",H12="снят"),100,F12+H12)</f>
        <v>7.020000000000003</v>
      </c>
      <c r="J12" s="22">
        <v>5</v>
      </c>
      <c r="K12" s="107">
        <v>30.97</v>
      </c>
      <c r="L12" s="62">
        <f>IF(K12&lt;J$8,0,IF(K12&gt;M$8,"снят",K12-J$8))</f>
        <v>0</v>
      </c>
      <c r="M12" s="68">
        <f>IF(OR(J12="снят",L12="снят"),100,J12+L12)</f>
        <v>5</v>
      </c>
      <c r="N12" s="84"/>
      <c r="O12" s="85"/>
      <c r="P12" s="123"/>
    </row>
    <row r="13" spans="1:16" ht="12.75" outlineLevel="1">
      <c r="A13" s="80">
        <v>205</v>
      </c>
      <c r="B13" s="157" t="s">
        <v>23</v>
      </c>
      <c r="C13" s="59" t="s">
        <v>158</v>
      </c>
      <c r="D13" s="60" t="s">
        <v>27</v>
      </c>
      <c r="E13" s="61" t="s">
        <v>159</v>
      </c>
      <c r="F13" s="15">
        <v>5</v>
      </c>
      <c r="G13" s="6">
        <v>43.7</v>
      </c>
      <c r="H13" s="62">
        <f>IF(G13&lt;F$8,0,IF(G13&gt;I$8,"снят",G13-F$8))</f>
        <v>0.7000000000000028</v>
      </c>
      <c r="I13" s="68">
        <f>IF(OR(F13="снят",H13="снят"),100,F13+H13)</f>
        <v>5.700000000000003</v>
      </c>
      <c r="J13" s="22">
        <v>0</v>
      </c>
      <c r="K13" s="107">
        <v>31.32</v>
      </c>
      <c r="L13" s="62">
        <f>IF(K13&lt;J$8,0,IF(K13&gt;M$8,"снят",K13-J$8))</f>
        <v>0</v>
      </c>
      <c r="M13" s="68">
        <f>IF(OR(J13="снят",L13="снят"),100,J13+L13)</f>
        <v>0</v>
      </c>
      <c r="N13" s="84"/>
      <c r="O13" s="85"/>
      <c r="P13" s="123"/>
    </row>
    <row r="14" spans="1:16" ht="12.75">
      <c r="A14" s="73">
        <v>5</v>
      </c>
      <c r="B14" s="156"/>
      <c r="C14" s="74" t="s">
        <v>188</v>
      </c>
      <c r="D14" s="122"/>
      <c r="E14" s="76"/>
      <c r="F14" s="2"/>
      <c r="G14" s="11">
        <f>SUM(G15:G17)</f>
        <v>89.36</v>
      </c>
      <c r="H14" s="77"/>
      <c r="I14" s="76">
        <f>SUM(I15:I17)</f>
        <v>113.36000000000001</v>
      </c>
      <c r="J14" s="2"/>
      <c r="K14" s="11">
        <f>SUM(K15:K17)</f>
        <v>108.25</v>
      </c>
      <c r="L14" s="77"/>
      <c r="M14" s="76">
        <f>SUM(M15:M17)</f>
        <v>20.25</v>
      </c>
      <c r="N14" s="78">
        <f>M14+I14</f>
        <v>133.61</v>
      </c>
      <c r="O14" s="75">
        <f>K14+G14</f>
        <v>197.61</v>
      </c>
      <c r="P14" s="79">
        <v>2</v>
      </c>
    </row>
    <row r="15" spans="1:16" ht="12.75" outlineLevel="1">
      <c r="A15" s="80">
        <v>17</v>
      </c>
      <c r="B15" s="157" t="s">
        <v>22</v>
      </c>
      <c r="C15" s="59" t="s">
        <v>182</v>
      </c>
      <c r="D15" s="60" t="s">
        <v>26</v>
      </c>
      <c r="E15" s="61" t="s">
        <v>183</v>
      </c>
      <c r="F15" s="3">
        <v>5</v>
      </c>
      <c r="G15" s="13">
        <v>45.9</v>
      </c>
      <c r="H15" s="62">
        <f>IF(G15&lt;F$8,0,IF(G15&gt;I$8,"снят",G15-F$8))</f>
        <v>2.8999999999999986</v>
      </c>
      <c r="I15" s="68">
        <f>IF(OR(F15="снят",H15="снят"),100,F15+H15)</f>
        <v>7.899999999999999</v>
      </c>
      <c r="J15" s="108">
        <v>5</v>
      </c>
      <c r="K15" s="107">
        <v>40.53</v>
      </c>
      <c r="L15" s="62">
        <f>IF(K15&lt;J$8,0,IF(K15&gt;M$8,"снят",K15-J$8))</f>
        <v>5.530000000000001</v>
      </c>
      <c r="M15" s="68">
        <f>IF(OR(J15="снят",L15="снят"),100,J15+L15)</f>
        <v>10.530000000000001</v>
      </c>
      <c r="N15" s="81"/>
      <c r="O15" s="82"/>
      <c r="P15" s="123"/>
    </row>
    <row r="16" spans="1:16" ht="12.75" outlineLevel="1">
      <c r="A16" s="80">
        <v>103</v>
      </c>
      <c r="B16" s="157" t="s">
        <v>24</v>
      </c>
      <c r="C16" s="59" t="s">
        <v>184</v>
      </c>
      <c r="D16" s="60" t="s">
        <v>27</v>
      </c>
      <c r="E16" s="91" t="s">
        <v>185</v>
      </c>
      <c r="F16" s="17" t="s">
        <v>367</v>
      </c>
      <c r="G16" s="6"/>
      <c r="H16" s="62">
        <f>IF(G16&lt;F$8,0,IF(G16&gt;I$8,"снят",G16-F$8))</f>
        <v>0</v>
      </c>
      <c r="I16" s="68">
        <f>IF(OR(F16="снят",H16="снят"),100,F16+H16)</f>
        <v>100</v>
      </c>
      <c r="J16" s="108">
        <v>0</v>
      </c>
      <c r="K16" s="3">
        <v>28</v>
      </c>
      <c r="L16" s="62">
        <f>IF(K16&lt;J$8,0,IF(K16&gt;M$8,"снят",K16-J$8))</f>
        <v>0</v>
      </c>
      <c r="M16" s="68">
        <f>IF(OR(J16="снят",L16="снят"),100,J16+L16)</f>
        <v>0</v>
      </c>
      <c r="N16" s="84"/>
      <c r="O16" s="85"/>
      <c r="P16" s="123"/>
    </row>
    <row r="17" spans="1:16" ht="12.75" outlineLevel="1">
      <c r="A17" s="80">
        <v>204</v>
      </c>
      <c r="B17" s="157" t="s">
        <v>23</v>
      </c>
      <c r="C17" s="59" t="s">
        <v>184</v>
      </c>
      <c r="D17" s="60" t="s">
        <v>186</v>
      </c>
      <c r="E17" s="61" t="s">
        <v>187</v>
      </c>
      <c r="F17" s="15">
        <v>5</v>
      </c>
      <c r="G17" s="6">
        <v>43.46</v>
      </c>
      <c r="H17" s="62">
        <f>IF(G17&lt;F$8,0,IF(G17&gt;I$8,"снят",G17-F$8))</f>
        <v>0.46000000000000085</v>
      </c>
      <c r="I17" s="68">
        <f>IF(OR(F17="снят",H17="снят"),100,F17+H17)</f>
        <v>5.460000000000001</v>
      </c>
      <c r="J17" s="22">
        <v>5</v>
      </c>
      <c r="K17" s="107">
        <v>39.72</v>
      </c>
      <c r="L17" s="62">
        <f>IF(K17&lt;J$8,0,IF(K17&gt;M$8,"снят",K17-J$8))</f>
        <v>4.719999999999999</v>
      </c>
      <c r="M17" s="68">
        <f>IF(OR(J17="снят",L17="снят"),100,J17+L17)</f>
        <v>9.719999999999999</v>
      </c>
      <c r="N17" s="84"/>
      <c r="O17" s="85"/>
      <c r="P17" s="123"/>
    </row>
    <row r="18" spans="1:16" ht="12.75">
      <c r="A18" s="73">
        <v>1</v>
      </c>
      <c r="B18" s="156"/>
      <c r="C18" s="74" t="s">
        <v>286</v>
      </c>
      <c r="D18" s="122"/>
      <c r="E18" s="76"/>
      <c r="F18" s="2"/>
      <c r="G18" s="11">
        <f>SUM(G19:G21)</f>
        <v>91.83</v>
      </c>
      <c r="H18" s="77"/>
      <c r="I18" s="76">
        <f>SUM(I19:I21)</f>
        <v>117.36</v>
      </c>
      <c r="J18" s="2"/>
      <c r="K18" s="11">
        <f>SUM(K19:K21)</f>
        <v>109.53</v>
      </c>
      <c r="L18" s="77"/>
      <c r="M18" s="76">
        <f>SUM(M19:M21)</f>
        <v>31.22</v>
      </c>
      <c r="N18" s="78">
        <f>M18+I18</f>
        <v>148.57999999999998</v>
      </c>
      <c r="O18" s="75">
        <f>K18+G18</f>
        <v>201.36</v>
      </c>
      <c r="P18" s="79">
        <v>3</v>
      </c>
    </row>
    <row r="19" spans="1:16" ht="12.75" outlineLevel="1">
      <c r="A19" s="80">
        <v>8</v>
      </c>
      <c r="B19" s="157" t="s">
        <v>22</v>
      </c>
      <c r="C19" s="59" t="s">
        <v>83</v>
      </c>
      <c r="D19" s="60" t="s">
        <v>84</v>
      </c>
      <c r="E19" s="90" t="s">
        <v>85</v>
      </c>
      <c r="F19" s="3">
        <v>0</v>
      </c>
      <c r="G19" s="14">
        <v>41.47</v>
      </c>
      <c r="H19" s="62">
        <f>IF(G19&lt;F$8,0,IF(G19&gt;I$8,"снят",G19-F$8))</f>
        <v>0</v>
      </c>
      <c r="I19" s="68">
        <f>IF(OR(F19="снят",H19="снят"),100,F19+H19)</f>
        <v>0</v>
      </c>
      <c r="J19" s="108">
        <v>5</v>
      </c>
      <c r="K19" s="107">
        <v>33.31</v>
      </c>
      <c r="L19" s="62">
        <f>IF(K19&lt;J$8,0,IF(K19&gt;M$8,"снят",K19-J$8))</f>
        <v>0</v>
      </c>
      <c r="M19" s="68">
        <f>IF(OR(J19="снят",L19="снят"),100,J19+L19)</f>
        <v>5</v>
      </c>
      <c r="N19" s="81"/>
      <c r="O19" s="82"/>
      <c r="P19" s="123"/>
    </row>
    <row r="20" spans="1:16" ht="12.75" outlineLevel="1">
      <c r="A20" s="80">
        <v>206</v>
      </c>
      <c r="B20" s="157" t="s">
        <v>23</v>
      </c>
      <c r="C20" s="59" t="s">
        <v>83</v>
      </c>
      <c r="D20" s="60" t="s">
        <v>102</v>
      </c>
      <c r="E20" s="61" t="s">
        <v>91</v>
      </c>
      <c r="F20" s="15">
        <v>10</v>
      </c>
      <c r="G20" s="6">
        <v>50.36</v>
      </c>
      <c r="H20" s="62">
        <f>IF(G20&lt;F$8,0,IF(G20&gt;I$8,"снят",G20-F$8))</f>
        <v>7.359999999999999</v>
      </c>
      <c r="I20" s="68">
        <f>IF(OR(F20="снят",H20="снят"),100,F20+H20)</f>
        <v>17.36</v>
      </c>
      <c r="J20" s="22">
        <v>10</v>
      </c>
      <c r="K20" s="107">
        <v>38.03</v>
      </c>
      <c r="L20" s="62">
        <f>IF(K20&lt;J$8,0,IF(K20&gt;M$8,"снят",K20-J$8))</f>
        <v>3.030000000000001</v>
      </c>
      <c r="M20" s="68">
        <f>IF(OR(J20="снят",L20="снят"),100,J20+L20)</f>
        <v>13.030000000000001</v>
      </c>
      <c r="N20" s="84"/>
      <c r="O20" s="85"/>
      <c r="P20" s="123"/>
    </row>
    <row r="21" spans="1:16" ht="12.75" outlineLevel="1">
      <c r="A21" s="80">
        <v>222</v>
      </c>
      <c r="B21" s="157" t="s">
        <v>23</v>
      </c>
      <c r="C21" s="59" t="s">
        <v>83</v>
      </c>
      <c r="D21" s="92" t="s">
        <v>102</v>
      </c>
      <c r="E21" s="90" t="s">
        <v>103</v>
      </c>
      <c r="F21" s="15" t="s">
        <v>367</v>
      </c>
      <c r="G21" s="6"/>
      <c r="H21" s="62">
        <f>IF(G21&lt;F$8,0,IF(G21&gt;I$8,"снят",G21-F$8))</f>
        <v>0</v>
      </c>
      <c r="I21" s="68">
        <f>IF(OR(F21="снят",H21="снят"),100,F21+H21)</f>
        <v>100</v>
      </c>
      <c r="J21" s="22">
        <v>10</v>
      </c>
      <c r="K21" s="107">
        <v>38.19</v>
      </c>
      <c r="L21" s="62">
        <f>IF(K21&lt;J$8,0,IF(K21&gt;M$8,"снят",K21-J$8))</f>
        <v>3.1899999999999977</v>
      </c>
      <c r="M21" s="68">
        <f>IF(OR(J21="снят",L21="снят"),100,J21+L21)</f>
        <v>13.189999999999998</v>
      </c>
      <c r="N21" s="84"/>
      <c r="O21" s="85"/>
      <c r="P21" s="123"/>
    </row>
    <row r="22" spans="1:16" s="88" customFormat="1" ht="12.75">
      <c r="A22" s="73">
        <v>3</v>
      </c>
      <c r="B22" s="156"/>
      <c r="C22" s="74" t="s">
        <v>66</v>
      </c>
      <c r="D22" s="122"/>
      <c r="E22" s="76"/>
      <c r="F22" s="2"/>
      <c r="G22" s="11">
        <f>SUM(G23:G25)</f>
        <v>148.31</v>
      </c>
      <c r="H22" s="77"/>
      <c r="I22" s="76">
        <f>SUM(I23:I25)</f>
        <v>39.31</v>
      </c>
      <c r="J22" s="2"/>
      <c r="K22" s="11">
        <f>SUM(K23:K25)</f>
        <v>81.69</v>
      </c>
      <c r="L22" s="77"/>
      <c r="M22" s="76">
        <f>SUM(M23:M25)</f>
        <v>116.69</v>
      </c>
      <c r="N22" s="78">
        <f>M22+I22</f>
        <v>156</v>
      </c>
      <c r="O22" s="75">
        <f>K22+G22</f>
        <v>230</v>
      </c>
      <c r="P22" s="79">
        <v>4</v>
      </c>
    </row>
    <row r="23" spans="1:16" ht="12.75" outlineLevel="1">
      <c r="A23" s="80">
        <v>31</v>
      </c>
      <c r="B23" s="157" t="s">
        <v>22</v>
      </c>
      <c r="C23" s="59" t="s">
        <v>139</v>
      </c>
      <c r="D23" s="60" t="s">
        <v>27</v>
      </c>
      <c r="E23" s="90" t="s">
        <v>140</v>
      </c>
      <c r="F23" s="4">
        <v>10</v>
      </c>
      <c r="G23" s="198">
        <v>56.53</v>
      </c>
      <c r="H23" s="62">
        <f>IF(G23&lt;F$8,0,IF(G23&gt;I$8,"снят",G23-F$8))</f>
        <v>13.530000000000001</v>
      </c>
      <c r="I23" s="68">
        <f>IF(OR(F23="снят",H23="снят"),100,F23+H23)</f>
        <v>23.53</v>
      </c>
      <c r="J23" s="108">
        <v>5</v>
      </c>
      <c r="K23" s="3">
        <v>46.37</v>
      </c>
      <c r="L23" s="62">
        <f>IF(K23&lt;J$8,0,IF(K23&gt;M$8,"снят",K23-J$8))</f>
        <v>11.369999999999997</v>
      </c>
      <c r="M23" s="68">
        <f>IF(OR(J23="снят",L23="снят"),100,J23+L23)</f>
        <v>16.369999999999997</v>
      </c>
      <c r="N23" s="81"/>
      <c r="O23" s="82"/>
      <c r="P23" s="123"/>
    </row>
    <row r="24" spans="1:16" ht="12.75" outlineLevel="1">
      <c r="A24" s="80">
        <v>240</v>
      </c>
      <c r="B24" s="157" t="s">
        <v>23</v>
      </c>
      <c r="C24" s="69" t="s">
        <v>139</v>
      </c>
      <c r="D24" s="70" t="s">
        <v>27</v>
      </c>
      <c r="E24" s="71" t="s">
        <v>161</v>
      </c>
      <c r="F24" s="15">
        <v>5</v>
      </c>
      <c r="G24" s="6">
        <v>46.86</v>
      </c>
      <c r="H24" s="62">
        <f>IF(G24&lt;F$8,0,IF(G24&gt;I$8,"снят",G24-F$8))</f>
        <v>3.8599999999999994</v>
      </c>
      <c r="I24" s="68">
        <f>IF(OR(F24="снят",H24="снят"),100,F24+H24)</f>
        <v>8.86</v>
      </c>
      <c r="J24" s="22" t="s">
        <v>367</v>
      </c>
      <c r="K24" s="107"/>
      <c r="L24" s="62">
        <f>IF(K24&lt;J$8,0,IF(K24&gt;M$8,"снят",K24-J$8))</f>
        <v>0</v>
      </c>
      <c r="M24" s="68">
        <f>IF(OR(J24="снят",L24="снят"),100,J24+L24)</f>
        <v>100</v>
      </c>
      <c r="N24" s="84"/>
      <c r="O24" s="85"/>
      <c r="P24" s="123"/>
    </row>
    <row r="25" spans="1:16" ht="12.75" outlineLevel="1">
      <c r="A25" s="80">
        <v>235</v>
      </c>
      <c r="B25" s="157" t="s">
        <v>23</v>
      </c>
      <c r="C25" s="59" t="s">
        <v>158</v>
      </c>
      <c r="D25" s="60" t="s">
        <v>27</v>
      </c>
      <c r="E25" s="61" t="s">
        <v>70</v>
      </c>
      <c r="F25" s="6">
        <v>5</v>
      </c>
      <c r="G25" s="6">
        <v>44.92</v>
      </c>
      <c r="H25" s="62">
        <f>IF(G25&lt;F$8,0,IF(G25&gt;I$8,"снят",G25-F$8))</f>
        <v>1.9200000000000017</v>
      </c>
      <c r="I25" s="68">
        <f>IF(OR(F25="снят",H25="снят"),100,F25+H25)</f>
        <v>6.920000000000002</v>
      </c>
      <c r="J25" s="108">
        <v>0</v>
      </c>
      <c r="K25" s="107">
        <v>35.32</v>
      </c>
      <c r="L25" s="62">
        <f>IF(K25&lt;J$8,0,IF(K25&gt;M$8,"снят",K25-J$8))</f>
        <v>0.3200000000000003</v>
      </c>
      <c r="M25" s="68">
        <f>IF(OR(J25="снят",L25="снят"),100,J25+L25)</f>
        <v>0.3200000000000003</v>
      </c>
      <c r="N25" s="84"/>
      <c r="O25" s="85"/>
      <c r="P25" s="123"/>
    </row>
    <row r="26" spans="1:16" s="88" customFormat="1" ht="12.75">
      <c r="A26" s="73">
        <v>7</v>
      </c>
      <c r="B26" s="156"/>
      <c r="C26" s="74" t="s">
        <v>278</v>
      </c>
      <c r="D26" s="122"/>
      <c r="E26" s="76"/>
      <c r="F26" s="2"/>
      <c r="G26" s="11">
        <f>SUM(G27:G29)</f>
        <v>112.94999999999999</v>
      </c>
      <c r="H26" s="77"/>
      <c r="I26" s="76">
        <f>SUM(I27:I29)</f>
        <v>151.95</v>
      </c>
      <c r="J26" s="2"/>
      <c r="K26" s="11">
        <f>SUM(K27:K29)</f>
        <v>133.96</v>
      </c>
      <c r="L26" s="77"/>
      <c r="M26" s="76">
        <f>SUM(M27:M29)</f>
        <v>33.96</v>
      </c>
      <c r="N26" s="78">
        <f>M26+I26</f>
        <v>185.91</v>
      </c>
      <c r="O26" s="75">
        <f>K26+G26</f>
        <v>246.91</v>
      </c>
      <c r="P26" s="79">
        <v>5</v>
      </c>
    </row>
    <row r="27" spans="1:16" ht="12.75" outlineLevel="1">
      <c r="A27" s="80">
        <v>131</v>
      </c>
      <c r="B27" s="157" t="s">
        <v>21</v>
      </c>
      <c r="C27" s="69" t="s">
        <v>279</v>
      </c>
      <c r="D27" s="70" t="s">
        <v>27</v>
      </c>
      <c r="E27" s="71" t="s">
        <v>280</v>
      </c>
      <c r="F27" s="6">
        <v>15</v>
      </c>
      <c r="G27" s="6">
        <v>49.04</v>
      </c>
      <c r="H27" s="62">
        <f>IF(G27&lt;F$8,0,IF(G27&gt;I$8,"снят",G27-F$8))</f>
        <v>6.039999999999999</v>
      </c>
      <c r="I27" s="68">
        <f>IF(OR(F27="снят",H27="снят"),100,F27+H27)</f>
        <v>21.04</v>
      </c>
      <c r="J27" s="106">
        <v>5</v>
      </c>
      <c r="K27" s="107">
        <v>40.75</v>
      </c>
      <c r="L27" s="62">
        <f>IF(K27&lt;J$8,0,IF(K27&gt;M$8,"снят",K27-J$8))</f>
        <v>5.75</v>
      </c>
      <c r="M27" s="68">
        <f>IF(OR(J27="снят",L27="снят"),100,J27+L27)</f>
        <v>10.75</v>
      </c>
      <c r="N27" s="81"/>
      <c r="O27" s="82"/>
      <c r="P27" s="123"/>
    </row>
    <row r="28" spans="1:16" ht="12.75" outlineLevel="1">
      <c r="A28" s="80">
        <v>136</v>
      </c>
      <c r="B28" s="157" t="s">
        <v>21</v>
      </c>
      <c r="C28" s="59" t="s">
        <v>281</v>
      </c>
      <c r="D28" s="60" t="s">
        <v>282</v>
      </c>
      <c r="E28" s="61" t="s">
        <v>283</v>
      </c>
      <c r="F28" s="17" t="s">
        <v>367</v>
      </c>
      <c r="G28" s="6"/>
      <c r="H28" s="62">
        <f>IF(G28&lt;F$8,0,IF(G28&gt;I$8,"снят",G28-F$8))</f>
        <v>0</v>
      </c>
      <c r="I28" s="68">
        <f>IF(OR(F28="снят",H28="снят"),100,F28+H28)</f>
        <v>100</v>
      </c>
      <c r="J28" s="108">
        <v>0</v>
      </c>
      <c r="K28" s="3">
        <v>35.4</v>
      </c>
      <c r="L28" s="62">
        <f>IF(K28&lt;J$8,0,IF(K28&gt;M$8,"снят",K28-J$8))</f>
        <v>0.3999999999999986</v>
      </c>
      <c r="M28" s="68">
        <f>IF(OR(J28="снят",L28="снят"),100,J28+L28)</f>
        <v>0.3999999999999986</v>
      </c>
      <c r="N28" s="84"/>
      <c r="O28" s="85"/>
      <c r="P28" s="123"/>
    </row>
    <row r="29" spans="1:16" ht="12.75" outlineLevel="1">
      <c r="A29" s="80">
        <v>102</v>
      </c>
      <c r="B29" s="157" t="s">
        <v>21</v>
      </c>
      <c r="C29" s="59" t="s">
        <v>284</v>
      </c>
      <c r="D29" s="60" t="s">
        <v>26</v>
      </c>
      <c r="E29" s="61" t="s">
        <v>285</v>
      </c>
      <c r="F29" s="6">
        <v>10</v>
      </c>
      <c r="G29" s="6">
        <v>63.91</v>
      </c>
      <c r="H29" s="62">
        <f>IF(G29&lt;F$8,0,IF(G29&gt;I$8,"снят",G29-F$8))</f>
        <v>20.909999999999997</v>
      </c>
      <c r="I29" s="68">
        <f>IF(OR(F29="снят",H29="снят"),100,F29+H29)</f>
        <v>30.909999999999997</v>
      </c>
      <c r="J29" s="20">
        <v>0</v>
      </c>
      <c r="K29" s="106">
        <v>57.81</v>
      </c>
      <c r="L29" s="62">
        <f>IF(K29&lt;J$8,0,IF(K29&gt;M$8,"снят",K29-J$8))</f>
        <v>22.810000000000002</v>
      </c>
      <c r="M29" s="68">
        <f>IF(OR(J29="снят",L29="снят"),100,J29+L29)</f>
        <v>22.810000000000002</v>
      </c>
      <c r="N29" s="84"/>
      <c r="O29" s="85"/>
      <c r="P29" s="123"/>
    </row>
    <row r="30" spans="1:16" s="88" customFormat="1" ht="12.75">
      <c r="A30" s="73">
        <v>4</v>
      </c>
      <c r="B30" s="158"/>
      <c r="C30" s="96" t="s">
        <v>67</v>
      </c>
      <c r="D30" s="126"/>
      <c r="E30" s="76"/>
      <c r="F30" s="2"/>
      <c r="G30" s="11">
        <f>SUM(G31:G33)</f>
        <v>96.18</v>
      </c>
      <c r="H30" s="77"/>
      <c r="I30" s="76">
        <f>SUM(I31:I33)</f>
        <v>120.18</v>
      </c>
      <c r="J30" s="2"/>
      <c r="K30" s="11">
        <f>SUM(K31:K33)</f>
        <v>40.14</v>
      </c>
      <c r="L30" s="77"/>
      <c r="M30" s="76">
        <f>SUM(M31:M33)</f>
        <v>205.14</v>
      </c>
      <c r="N30" s="78">
        <f>M30+I30</f>
        <v>325.32</v>
      </c>
      <c r="O30" s="75">
        <f>K30+G30</f>
        <v>136.32</v>
      </c>
      <c r="P30" s="79">
        <v>6</v>
      </c>
    </row>
    <row r="31" spans="1:16" ht="12.75" outlineLevel="1">
      <c r="A31" s="80">
        <v>135</v>
      </c>
      <c r="B31" s="157" t="s">
        <v>24</v>
      </c>
      <c r="C31" s="59" t="s">
        <v>150</v>
      </c>
      <c r="D31" s="60" t="s">
        <v>151</v>
      </c>
      <c r="E31" s="61" t="s">
        <v>152</v>
      </c>
      <c r="F31" s="196">
        <v>5</v>
      </c>
      <c r="G31" s="196">
        <v>50.61</v>
      </c>
      <c r="H31" s="62">
        <f>IF(G31&lt;F$8,0,IF(G31&gt;I$8,"снят",G31-F$8))</f>
        <v>7.609999999999999</v>
      </c>
      <c r="I31" s="68">
        <f>IF(OR(F31="снят",H31="снят"),100,F31+H31)</f>
        <v>12.61</v>
      </c>
      <c r="J31" s="106">
        <v>0</v>
      </c>
      <c r="K31" s="107">
        <v>40.14</v>
      </c>
      <c r="L31" s="62">
        <f>IF(K31&lt;J$8,0,IF(K31&gt;M$8,"снят",K31-J$8))</f>
        <v>5.140000000000001</v>
      </c>
      <c r="M31" s="68">
        <f>IF(OR(J31="снят",L31="снят"),100,J31+L31)</f>
        <v>5.140000000000001</v>
      </c>
      <c r="N31" s="81"/>
      <c r="O31" s="82"/>
      <c r="P31" s="123"/>
    </row>
    <row r="32" spans="1:16" ht="12.75" outlineLevel="1">
      <c r="A32" s="80">
        <v>233</v>
      </c>
      <c r="B32" s="157" t="s">
        <v>23</v>
      </c>
      <c r="C32" s="59" t="s">
        <v>150</v>
      </c>
      <c r="D32" s="60" t="s">
        <v>27</v>
      </c>
      <c r="E32" s="61" t="s">
        <v>165</v>
      </c>
      <c r="F32" s="17">
        <v>5</v>
      </c>
      <c r="G32" s="6">
        <v>45.57</v>
      </c>
      <c r="H32" s="62">
        <f>IF(G32&lt;F$8,0,IF(G32&gt;I$8,"снят",G32-F$8))</f>
        <v>2.5700000000000003</v>
      </c>
      <c r="I32" s="68">
        <f>IF(OR(F32="снят",H32="снят"),100,F32+H32)</f>
        <v>7.57</v>
      </c>
      <c r="J32" s="108" t="s">
        <v>367</v>
      </c>
      <c r="K32" s="107"/>
      <c r="L32" s="62">
        <f>IF(K32&lt;J$8,0,IF(K32&gt;M$8,"снят",K32-J$8))</f>
        <v>0</v>
      </c>
      <c r="M32" s="68">
        <f>IF(OR(J32="снят",L32="снят"),100,J32+L32)</f>
        <v>100</v>
      </c>
      <c r="N32" s="84"/>
      <c r="O32" s="85"/>
      <c r="P32" s="123"/>
    </row>
    <row r="33" spans="1:16" ht="12.75" outlineLevel="1">
      <c r="A33" s="80">
        <v>18</v>
      </c>
      <c r="B33" s="157" t="s">
        <v>22</v>
      </c>
      <c r="C33" s="59" t="s">
        <v>133</v>
      </c>
      <c r="D33" s="60" t="s">
        <v>38</v>
      </c>
      <c r="E33" s="91" t="s">
        <v>144</v>
      </c>
      <c r="F33" s="5" t="s">
        <v>367</v>
      </c>
      <c r="G33" s="6"/>
      <c r="H33" s="62">
        <f>IF(G33&lt;F$8,0,IF(G33&gt;I$8,"снят",G33-F$8))</f>
        <v>0</v>
      </c>
      <c r="I33" s="68">
        <f>IF(OR(F33="снят",H33="снят"),100,F33+H33)</f>
        <v>100</v>
      </c>
      <c r="J33" s="22" t="s">
        <v>367</v>
      </c>
      <c r="K33" s="107"/>
      <c r="L33" s="62">
        <f>IF(K33&lt;J$8,0,IF(K33&gt;M$8,"снят",K33-J$8))</f>
        <v>0</v>
      </c>
      <c r="M33" s="68">
        <f>IF(OR(J33="снят",L33="снят"),100,J33+L33)</f>
        <v>100</v>
      </c>
      <c r="N33" s="84"/>
      <c r="O33" s="85"/>
      <c r="P33" s="123"/>
    </row>
    <row r="34" spans="1:16" s="88" customFormat="1" ht="12.75">
      <c r="A34" s="73">
        <v>6</v>
      </c>
      <c r="B34" s="156"/>
      <c r="C34" s="74" t="s">
        <v>189</v>
      </c>
      <c r="D34" s="122"/>
      <c r="E34" s="76"/>
      <c r="F34" s="2"/>
      <c r="G34" s="11">
        <f>SUM(G35:G37)</f>
        <v>95.56</v>
      </c>
      <c r="H34" s="77"/>
      <c r="I34" s="76">
        <f>SUM(I35:I37)</f>
        <v>154.56</v>
      </c>
      <c r="J34" s="2"/>
      <c r="K34" s="11">
        <f>SUM(K35:K37)</f>
        <v>35</v>
      </c>
      <c r="L34" s="77"/>
      <c r="M34" s="76">
        <f>SUM(M35:M37)</f>
        <v>200</v>
      </c>
      <c r="N34" s="78">
        <f>M34+I34</f>
        <v>354.56</v>
      </c>
      <c r="O34" s="75">
        <f>K34+G34</f>
        <v>130.56</v>
      </c>
      <c r="P34" s="79">
        <v>7</v>
      </c>
    </row>
    <row r="35" spans="1:16" ht="12.75" outlineLevel="1">
      <c r="A35" s="80">
        <v>10</v>
      </c>
      <c r="B35" s="157" t="s">
        <v>22</v>
      </c>
      <c r="C35" s="59" t="s">
        <v>190</v>
      </c>
      <c r="D35" s="60" t="s">
        <v>38</v>
      </c>
      <c r="E35" s="90" t="s">
        <v>191</v>
      </c>
      <c r="F35" s="197">
        <v>30</v>
      </c>
      <c r="G35" s="3">
        <v>47.52</v>
      </c>
      <c r="H35" s="62">
        <f>IF(G35&lt;F$8,0,IF(G35&gt;I$8,"снят",G35-F$8))</f>
        <v>4.520000000000003</v>
      </c>
      <c r="I35" s="68">
        <f>IF(OR(F35="снят",H35="снят"),100,F35+H35)</f>
        <v>34.52</v>
      </c>
      <c r="J35" s="108">
        <v>0</v>
      </c>
      <c r="K35" s="3">
        <v>35</v>
      </c>
      <c r="L35" s="62">
        <f>IF(K35&lt;J$8,0,IF(K35&gt;M$8,"снят",K35-J$8))</f>
        <v>0</v>
      </c>
      <c r="M35" s="68">
        <f>IF(OR(J35="снят",L35="снят"),100,J35+L35)</f>
        <v>0</v>
      </c>
      <c r="N35" s="81"/>
      <c r="O35" s="82"/>
      <c r="P35" s="123"/>
    </row>
    <row r="36" spans="1:16" ht="12.75" outlineLevel="1">
      <c r="A36" s="80">
        <v>29</v>
      </c>
      <c r="B36" s="157" t="s">
        <v>22</v>
      </c>
      <c r="C36" s="59" t="s">
        <v>190</v>
      </c>
      <c r="D36" s="60" t="s">
        <v>26</v>
      </c>
      <c r="E36" s="61" t="s">
        <v>192</v>
      </c>
      <c r="F36" s="17" t="s">
        <v>367</v>
      </c>
      <c r="G36" s="6"/>
      <c r="H36" s="62">
        <f>IF(G36&lt;F$8,0,IF(G36&gt;I$8,"снят",G36-F$8))</f>
        <v>0</v>
      </c>
      <c r="I36" s="68">
        <f>IF(OR(F36="снят",H36="снят"),100,F36+H36)</f>
        <v>100</v>
      </c>
      <c r="J36" s="108" t="s">
        <v>367</v>
      </c>
      <c r="K36" s="3"/>
      <c r="L36" s="62">
        <f>IF(K36&lt;J$8,0,IF(K36&gt;M$8,"снят",K36-J$8))</f>
        <v>0</v>
      </c>
      <c r="M36" s="63">
        <f>IF(OR(J36="снят",L36="снят"),100,J36+L36)</f>
        <v>100</v>
      </c>
      <c r="N36" s="84"/>
      <c r="O36" s="85"/>
      <c r="P36" s="123"/>
    </row>
    <row r="37" spans="1:16" ht="12.75" outlineLevel="1">
      <c r="A37" s="80">
        <v>212</v>
      </c>
      <c r="B37" s="157" t="s">
        <v>23</v>
      </c>
      <c r="C37" s="59" t="s">
        <v>182</v>
      </c>
      <c r="D37" s="60" t="s">
        <v>28</v>
      </c>
      <c r="E37" s="90" t="s">
        <v>193</v>
      </c>
      <c r="F37" s="17">
        <v>15</v>
      </c>
      <c r="G37" s="6">
        <v>48.04</v>
      </c>
      <c r="H37" s="62">
        <f>IF(G37&lt;F$8,0,IF(G37&gt;I$8,"снят",G37-F$8))</f>
        <v>5.039999999999999</v>
      </c>
      <c r="I37" s="63">
        <f>IF(OR(F37="снят",H37="снят"),100,F37+H37)</f>
        <v>20.04</v>
      </c>
      <c r="J37" s="108" t="s">
        <v>367</v>
      </c>
      <c r="K37" s="3"/>
      <c r="L37" s="62">
        <f>IF(K37&lt;J$8,0,IF(K37&gt;M$8,"снят",K37-J$8))</f>
        <v>0</v>
      </c>
      <c r="M37" s="63">
        <f>IF(OR(J37="снят",L37="снят"),100,J37+L37)</f>
        <v>100</v>
      </c>
      <c r="N37" s="84"/>
      <c r="O37" s="85"/>
      <c r="P37" s="123"/>
    </row>
  </sheetData>
  <sheetProtection selectLockedCells="1"/>
  <mergeCells count="2">
    <mergeCell ref="F4:I4"/>
    <mergeCell ref="J4:M4"/>
  </mergeCells>
  <printOptions horizontalCentered="1"/>
  <pageMargins left="0.5118110236220472" right="0.5118110236220472" top="0.31496062992125984" bottom="0.31496062992125984" header="0.15748031496062992" footer="0.15748031496062992"/>
  <pageSetup fitToHeight="1" fitToWidth="1" horizontalDpi="600" verticalDpi="600" orientation="portrait" paperSize="9" scale="63" r:id="rId1"/>
  <headerFooter alignWithMargins="0">
    <oddFooter>&amp;C&amp;P&amp;R&amp;"Arial Cyr,курсив"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Nechaeva</dc:creator>
  <cp:keywords/>
  <dc:description/>
  <cp:lastModifiedBy>Елена</cp:lastModifiedBy>
  <cp:lastPrinted>2008-06-29T13:35:52Z</cp:lastPrinted>
  <dcterms:created xsi:type="dcterms:W3CDTF">2006-06-01T07:46:35Z</dcterms:created>
  <dcterms:modified xsi:type="dcterms:W3CDTF">2008-06-29T17:15:07Z</dcterms:modified>
  <cp:category/>
  <cp:version/>
  <cp:contentType/>
  <cp:contentStatus/>
</cp:coreProperties>
</file>