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Тит.лист" sheetId="1" r:id="rId1"/>
    <sheet name="Maxi" sheetId="2" r:id="rId2"/>
    <sheet name="Medium" sheetId="3" r:id="rId3"/>
    <sheet name="Mini" sheetId="4" r:id="rId4"/>
    <sheet name="Toy" sheetId="5" r:id="rId5"/>
    <sheet name="BorderCup" sheetId="6" r:id="rId6"/>
  </sheets>
  <definedNames>
    <definedName name="_xlnm.Print_Area" localSheetId="1">'Maxi'!$A$1:$P$39</definedName>
    <definedName name="_xlnm.Print_Area" localSheetId="2">'Medium'!$A$1:$P$28</definedName>
    <definedName name="_xlnm.Print_Area" localSheetId="3">'Mini'!$A$1:$P$38</definedName>
    <definedName name="_xlnm.Print_Area" localSheetId="4">'Toy'!$A$1:$P$21</definedName>
  </definedNames>
  <calcPr fullCalcOnLoad="1"/>
</workbook>
</file>

<file path=xl/sharedStrings.xml><?xml version="1.0" encoding="utf-8"?>
<sst xmlns="http://schemas.openxmlformats.org/spreadsheetml/2006/main" count="514" uniqueCount="191">
  <si>
    <t xml:space="preserve">Протокол соревнований по аджилити </t>
  </si>
  <si>
    <t>«Кубок города Перми»</t>
  </si>
  <si>
    <t>7-8 февраля 2009 года</t>
  </si>
  <si>
    <t xml:space="preserve">место проведения – г. Пермь, ВЦ "Пермская ярмарка" </t>
  </si>
  <si>
    <t>главный секретарь соревнований Кудрина А.С.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</si>
  <si>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</si>
  <si>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</si>
  <si>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</si>
  <si>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</si>
  <si>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</si>
  <si>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</si>
  <si>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Огранизация/город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</si>
  <si>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</si>
  <si>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</si>
  <si>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</si>
  <si>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</si>
  <si>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</si>
  <si>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</si>
  <si>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</si>
  <si>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</si>
  <si>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</si>
  <si>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</si>
  <si>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Кубок города Перми по аджилити</t>
  </si>
  <si>
    <t>Border Cup</t>
  </si>
  <si>
    <t>п/п</t>
  </si>
  <si>
    <t>количество участников: 94</t>
  </si>
  <si>
    <t>ЦСС/Пермь</t>
  </si>
  <si>
    <t>ШАР/Пермь</t>
  </si>
  <si>
    <t>ДТЮ/Пермь</t>
  </si>
  <si>
    <t>Екатеринбург</t>
  </si>
  <si>
    <t>Антей/Пермь</t>
  </si>
  <si>
    <t>Березники</t>
  </si>
  <si>
    <t>сам-ка/Пермь</t>
  </si>
  <si>
    <t>Банщикова Александра</t>
  </si>
  <si>
    <t>б/к Альма</t>
  </si>
  <si>
    <t>Лядова Анна</t>
  </si>
  <si>
    <t>б/к Актавия</t>
  </si>
  <si>
    <t>б/к Акелла</t>
  </si>
  <si>
    <t>Кудрина Анна</t>
  </si>
  <si>
    <t>б/к Perpetum Mobile</t>
  </si>
  <si>
    <t>Семина Юлия</t>
  </si>
  <si>
    <t>б/к Мамба</t>
  </si>
  <si>
    <t>Шараева Екатерина</t>
  </si>
  <si>
    <t>б/к Ширли</t>
  </si>
  <si>
    <t>Клинчаева Наталья</t>
  </si>
  <si>
    <t>б/к Альфа</t>
  </si>
  <si>
    <t>Категория MAXI</t>
  </si>
  <si>
    <t>Вдовиченко Галина</t>
  </si>
  <si>
    <t>тервюрен Гера</t>
  </si>
  <si>
    <t>Карпушин Александр</t>
  </si>
  <si>
    <t>г/р Виктория</t>
  </si>
  <si>
    <t>Маленьких Юлия</t>
  </si>
  <si>
    <t>шелти Пьеро</t>
  </si>
  <si>
    <t>Зворыгина Любовь</t>
  </si>
  <si>
    <t>б/к Элвис</t>
  </si>
  <si>
    <t>Ярыгина Ольга</t>
  </si>
  <si>
    <t>н/о Здэлак</t>
  </si>
  <si>
    <t>Штернберг Наталья</t>
  </si>
  <si>
    <t>б/к Феррари</t>
  </si>
  <si>
    <t>Евдокимова Рада</t>
  </si>
  <si>
    <t>малинуа Шумахер</t>
  </si>
  <si>
    <t>Косякова Екатерина</t>
  </si>
  <si>
    <t>доб. Ральф</t>
  </si>
  <si>
    <t>Чебыкина Ирина</t>
  </si>
  <si>
    <t>ир/т Жеральд</t>
  </si>
  <si>
    <t>Папко Татьяна</t>
  </si>
  <si>
    <t>б/к Гейм Спирит</t>
  </si>
  <si>
    <t>Пшеничникова Мария</t>
  </si>
  <si>
    <t>б/к Виртуоз</t>
  </si>
  <si>
    <t>Черкашина Анна</t>
  </si>
  <si>
    <t>б/к Вираж</t>
  </si>
  <si>
    <t>снят</t>
  </si>
  <si>
    <t>Анисимова Саша</t>
  </si>
  <si>
    <t>метис Ника</t>
  </si>
  <si>
    <t>Меньшенина Алёна</t>
  </si>
  <si>
    <t>н/о Юнона</t>
  </si>
  <si>
    <t>Гришаева Елена</t>
  </si>
  <si>
    <t>малинуа Гейша</t>
  </si>
  <si>
    <t>Попова Дарья</t>
  </si>
  <si>
    <t>б/к Вестерн</t>
  </si>
  <si>
    <t>Пушкарева Юлия</t>
  </si>
  <si>
    <t>колли Жан</t>
  </si>
  <si>
    <t>Злобина Маргарита</t>
  </si>
  <si>
    <t>малинуа Гиена</t>
  </si>
  <si>
    <t>Остапчук Евгения</t>
  </si>
  <si>
    <t>ир/сет Рея</t>
  </si>
  <si>
    <t>Сальникова Наталья</t>
  </si>
  <si>
    <t>дал. Ариадна</t>
  </si>
  <si>
    <t>Брюхова Кристина</t>
  </si>
  <si>
    <t>дал. Барон</t>
  </si>
  <si>
    <t>Рудашевская Евгения</t>
  </si>
  <si>
    <t>малинуа Бяка</t>
  </si>
  <si>
    <t>Опарина Наталья</t>
  </si>
  <si>
    <t>дал. Джульетта</t>
  </si>
  <si>
    <t>Пономарева Дарья</t>
  </si>
  <si>
    <t>б/к Бластер</t>
  </si>
  <si>
    <t>Мохова Ирина</t>
  </si>
  <si>
    <t>лабрадор Гала</t>
  </si>
  <si>
    <t>Быстрых Надежда</t>
  </si>
  <si>
    <t>ир/т Байт</t>
  </si>
  <si>
    <t>Яковлева Наталья</t>
  </si>
  <si>
    <t>дал. Мэгги</t>
  </si>
  <si>
    <t>Калашникова Настя</t>
  </si>
  <si>
    <t>г/р Хейли</t>
  </si>
  <si>
    <t>Перебейнос Настя</t>
  </si>
  <si>
    <t>тервюрен Ирбис</t>
  </si>
  <si>
    <t>Трифонов Диниил</t>
  </si>
  <si>
    <t>метис Джетта</t>
  </si>
  <si>
    <t>Шилоносова Дарья</t>
  </si>
  <si>
    <t>н/о Ева</t>
  </si>
  <si>
    <t>Категория MEDIUM</t>
  </si>
  <si>
    <t>б/к Баттерфляй</t>
  </si>
  <si>
    <t>Бондарева Анна</t>
  </si>
  <si>
    <t>б/к Беркут</t>
  </si>
  <si>
    <t>б/к Ассоль</t>
  </si>
  <si>
    <t>Четверикова Яна</t>
  </si>
  <si>
    <t>шелти Вернисаж</t>
  </si>
  <si>
    <t>б/к Везунчик</t>
  </si>
  <si>
    <t>б/к Юнити</t>
  </si>
  <si>
    <t>Рысенкова Ирина</t>
  </si>
  <si>
    <t>б/к Арвен</t>
  </si>
  <si>
    <t>б/к Гленда</t>
  </si>
  <si>
    <t>Катутис Ангелина</t>
  </si>
  <si>
    <t>гл.ф/т Беби</t>
  </si>
  <si>
    <t>б/к Брайт Би</t>
  </si>
  <si>
    <t>б/к Виола</t>
  </si>
  <si>
    <t>Боронникова Галина</t>
  </si>
  <si>
    <t>пш/т Кейси</t>
  </si>
  <si>
    <t>м/ш Хаммер</t>
  </si>
  <si>
    <t>б/к Юла</t>
  </si>
  <si>
    <t>шелти Вальтер</t>
  </si>
  <si>
    <t>шелти Ноктюрн</t>
  </si>
  <si>
    <t>Косякова Варвара</t>
  </si>
  <si>
    <t>шелти Брюс</t>
  </si>
  <si>
    <t>Кирьянова Екатерина</t>
  </si>
  <si>
    <t>гл.ф/т Джонсон</t>
  </si>
  <si>
    <t>Соловьева Полина</t>
  </si>
  <si>
    <t>в/т Девид</t>
  </si>
  <si>
    <t>шелти Лисенок</t>
  </si>
  <si>
    <t>шелти Адреналина</t>
  </si>
  <si>
    <t>Овченкова Юлия</t>
  </si>
  <si>
    <t>метис Джем</t>
  </si>
  <si>
    <t>шелти Шервуд</t>
  </si>
  <si>
    <t>шелти Аджилика</t>
  </si>
  <si>
    <t>шелти Пайнери</t>
  </si>
  <si>
    <t>шелти Ельсор</t>
  </si>
  <si>
    <t>рус.спан. Бумер</t>
  </si>
  <si>
    <t>Сычева Анастасия</t>
  </si>
  <si>
    <t>пудель Аделина</t>
  </si>
  <si>
    <t>гл.ф/т Гиви</t>
  </si>
  <si>
    <t>шелти Шустрик</t>
  </si>
  <si>
    <t>Закорюкина Анастасия</t>
  </si>
  <si>
    <t>пудель Ляля</t>
  </si>
  <si>
    <t>шелти Чудо</t>
  </si>
  <si>
    <t>Соловьева Юлия</t>
  </si>
  <si>
    <t>шелти Тореадор</t>
  </si>
  <si>
    <t>Макурина Настя</t>
  </si>
  <si>
    <t>гл.ф/т Эмми</t>
  </si>
  <si>
    <t>Ганеева Светлана</t>
  </si>
  <si>
    <t>шелти Матисс</t>
  </si>
  <si>
    <t>Тележникова Юлия</t>
  </si>
  <si>
    <t>шелти Салют</t>
  </si>
  <si>
    <t>шелти З.Кристалл</t>
  </si>
  <si>
    <t>Кондакова Лиза</t>
  </si>
  <si>
    <t>к/х Даша</t>
  </si>
  <si>
    <t>шелти Ув.Осени</t>
  </si>
  <si>
    <t>Кольцова Анна</t>
  </si>
  <si>
    <t>шелти Зол.Лис</t>
  </si>
  <si>
    <t>Бычкова Дарья</t>
  </si>
  <si>
    <t>ц/п Бонита</t>
  </si>
  <si>
    <t>Стерлягова Ксения</t>
  </si>
  <si>
    <t>жест.ф/т Тим</t>
  </si>
  <si>
    <t>шелти Цент</t>
  </si>
  <si>
    <t>шпиц Бонапарт</t>
  </si>
  <si>
    <t>шелти Иф Онли</t>
  </si>
  <si>
    <t>шелти Юстас</t>
  </si>
  <si>
    <t>шелти Банберри</t>
  </si>
  <si>
    <t>метис Пума</t>
  </si>
  <si>
    <t>шелти Сюзанна</t>
  </si>
  <si>
    <t>папильон Унас</t>
  </si>
  <si>
    <t>корги Атланта</t>
  </si>
  <si>
    <t>шелти Барбариска</t>
  </si>
  <si>
    <t>шпиц Алиса</t>
  </si>
  <si>
    <t>шелти Виолетта</t>
  </si>
  <si>
    <t>силки/т Снеш</t>
  </si>
  <si>
    <t>Калашникова Наталья</t>
  </si>
  <si>
    <t>такса Лексус</t>
  </si>
  <si>
    <t>Категория MINI</t>
  </si>
  <si>
    <t>-</t>
  </si>
  <si>
    <t>главный судья соревнований Кудрин А.В.</t>
  </si>
  <si>
    <t>секретарь Карпушина Н.А.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</si>
</sst>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6"/>
      <name val="BernhardMod BT"/>
      <family val="1"/>
    </font>
    <font>
      <sz val="24"/>
      <name val="Times New Roman"/>
      <family val="1"/>
    </font>
    <font>
      <b/>
      <sz val="36"/>
      <name val="Torhok"/>
      <family val="2"/>
    </font>
    <font>
      <sz val="12"/>
      <name val="Times New Roman"/>
      <family val="1"/>
    </font>
    <font>
      <sz val="28"/>
      <name val="BernhardMod BT"/>
      <family val="1"/>
    </font>
    <font>
      <sz val="18"/>
      <name val="BernhardMod BT"/>
      <family val="1"/>
    </font>
    <font>
      <sz val="10"/>
      <name val="BernhardMod BT"/>
      <family val="1"/>
    </font>
    <font>
      <sz val="18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169" fontId="12" fillId="2" borderId="5" xfId="0" applyNumberFormat="1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1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12" fillId="2" borderId="14" xfId="0" applyFont="1" applyFill="1" applyBorder="1" applyAlignment="1" applyProtection="1">
      <alignment/>
      <protection hidden="1"/>
    </xf>
    <xf numFmtId="0" fontId="12" fillId="2" borderId="15" xfId="0" applyFont="1" applyFill="1" applyBorder="1" applyAlignment="1" applyProtection="1">
      <alignment/>
      <protection hidden="1"/>
    </xf>
    <xf numFmtId="1" fontId="13" fillId="2" borderId="16" xfId="0" applyNumberFormat="1" applyFont="1" applyFill="1" applyBorder="1" applyAlignment="1" applyProtection="1">
      <alignment horizontal="right"/>
      <protection hidden="1"/>
    </xf>
    <xf numFmtId="169" fontId="13" fillId="2" borderId="17" xfId="0" applyNumberFormat="1" applyFont="1" applyFill="1" applyBorder="1" applyAlignment="1" applyProtection="1">
      <alignment horizontal="right"/>
      <protection hidden="1"/>
    </xf>
    <xf numFmtId="0" fontId="13" fillId="2" borderId="17" xfId="0" applyFont="1" applyFill="1" applyBorder="1" applyAlignment="1" applyProtection="1">
      <alignment horizontal="right"/>
      <protection hidden="1"/>
    </xf>
    <xf numFmtId="0" fontId="13" fillId="2" borderId="18" xfId="0" applyFont="1" applyFill="1" applyBorder="1" applyAlignment="1" applyProtection="1">
      <alignment horizontal="right"/>
      <protection hidden="1"/>
    </xf>
    <xf numFmtId="0" fontId="13" fillId="2" borderId="16" xfId="0" applyFont="1" applyFill="1" applyBorder="1" applyAlignment="1" applyProtection="1">
      <alignment horizontal="right"/>
      <protection hidden="1"/>
    </xf>
    <xf numFmtId="2" fontId="13" fillId="2" borderId="19" xfId="0" applyNumberFormat="1" applyFont="1" applyFill="1" applyBorder="1" applyAlignment="1" applyProtection="1">
      <alignment horizontal="center"/>
      <protection hidden="1"/>
    </xf>
    <xf numFmtId="169" fontId="13" fillId="2" borderId="20" xfId="0" applyNumberFormat="1" applyFont="1" applyFill="1" applyBorder="1" applyAlignment="1" applyProtection="1">
      <alignment horizontal="center"/>
      <protection hidden="1"/>
    </xf>
    <xf numFmtId="0" fontId="13" fillId="2" borderId="21" xfId="0" applyFont="1" applyFill="1" applyBorder="1" applyAlignment="1" applyProtection="1">
      <alignment horizontal="center"/>
      <protection hidden="1"/>
    </xf>
    <xf numFmtId="0" fontId="12" fillId="2" borderId="22" xfId="0" applyFont="1" applyFill="1" applyBorder="1" applyAlignment="1" applyProtection="1">
      <alignment horizontal="center"/>
      <protection hidden="1"/>
    </xf>
    <xf numFmtId="1" fontId="13" fillId="2" borderId="22" xfId="0" applyNumberFormat="1" applyFont="1" applyFill="1" applyBorder="1" applyAlignment="1" applyProtection="1">
      <alignment horizontal="right"/>
      <protection hidden="1"/>
    </xf>
    <xf numFmtId="169" fontId="13" fillId="2" borderId="23" xfId="0" applyNumberFormat="1" applyFont="1" applyFill="1" applyBorder="1" applyAlignment="1" applyProtection="1">
      <alignment horizontal="right"/>
      <protection hidden="1"/>
    </xf>
    <xf numFmtId="0" fontId="13" fillId="2" borderId="23" xfId="0" applyFont="1" applyFill="1" applyBorder="1" applyAlignment="1" applyProtection="1">
      <alignment horizontal="right"/>
      <protection hidden="1"/>
    </xf>
    <xf numFmtId="0" fontId="13" fillId="2" borderId="24" xfId="0" applyFont="1" applyFill="1" applyBorder="1" applyAlignment="1" applyProtection="1">
      <alignment horizontal="right"/>
      <protection hidden="1"/>
    </xf>
    <xf numFmtId="0" fontId="13" fillId="2" borderId="22" xfId="0" applyFont="1" applyFill="1" applyBorder="1" applyAlignment="1" applyProtection="1">
      <alignment horizontal="right"/>
      <protection hidden="1"/>
    </xf>
    <xf numFmtId="2" fontId="13" fillId="2" borderId="25" xfId="0" applyNumberFormat="1" applyFont="1" applyFill="1" applyBorder="1" applyAlignment="1" applyProtection="1">
      <alignment horizontal="center"/>
      <protection hidden="1"/>
    </xf>
    <xf numFmtId="169" fontId="13" fillId="2" borderId="26" xfId="0" applyNumberFormat="1" applyFont="1" applyFill="1" applyBorder="1" applyAlignment="1" applyProtection="1">
      <alignment horizontal="center"/>
      <protection hidden="1"/>
    </xf>
    <xf numFmtId="0" fontId="13" fillId="2" borderId="27" xfId="0" applyFont="1" applyFill="1" applyBorder="1" applyAlignment="1" applyProtection="1">
      <alignment horizontal="center"/>
      <protection hidden="1"/>
    </xf>
    <xf numFmtId="0" fontId="12" fillId="2" borderId="28" xfId="0" applyFont="1" applyFill="1" applyBorder="1" applyAlignment="1" applyProtection="1">
      <alignment horizontal="center"/>
      <protection hidden="1"/>
    </xf>
    <xf numFmtId="0" fontId="13" fillId="2" borderId="29" xfId="0" applyFont="1" applyFill="1" applyBorder="1" applyAlignment="1" applyProtection="1">
      <alignment/>
      <protection hidden="1"/>
    </xf>
    <xf numFmtId="0" fontId="13" fillId="2" borderId="30" xfId="0" applyFont="1" applyFill="1" applyBorder="1" applyAlignment="1" applyProtection="1">
      <alignment/>
      <protection hidden="1"/>
    </xf>
    <xf numFmtId="0" fontId="13" fillId="2" borderId="28" xfId="0" applyFont="1" applyFill="1" applyBorder="1" applyAlignment="1" applyProtection="1">
      <alignment/>
      <protection hidden="1"/>
    </xf>
    <xf numFmtId="0" fontId="13" fillId="2" borderId="31" xfId="0" applyFont="1" applyFill="1" applyBorder="1" applyAlignment="1" applyProtection="1">
      <alignment/>
      <protection hidden="1"/>
    </xf>
    <xf numFmtId="0" fontId="13" fillId="2" borderId="32" xfId="0" applyFont="1" applyFill="1" applyBorder="1" applyAlignment="1" applyProtection="1">
      <alignment/>
      <protection hidden="1"/>
    </xf>
    <xf numFmtId="0" fontId="13" fillId="2" borderId="33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 horizont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6" fillId="0" borderId="36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/>
      <protection hidden="1"/>
    </xf>
    <xf numFmtId="0" fontId="12" fillId="0" borderId="38" xfId="0" applyFont="1" applyFill="1" applyBorder="1" applyAlignment="1" applyProtection="1">
      <alignment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0" fontId="13" fillId="0" borderId="3" xfId="0" applyFont="1" applyBorder="1" applyAlignment="1" applyProtection="1">
      <alignment horizontal="right"/>
      <protection hidden="1"/>
    </xf>
    <xf numFmtId="0" fontId="13" fillId="0" borderId="39" xfId="0" applyFont="1" applyFill="1" applyBorder="1" applyAlignment="1" applyProtection="1">
      <alignment horizontal="center"/>
      <protection hidden="1"/>
    </xf>
    <xf numFmtId="169" fontId="13" fillId="0" borderId="0" xfId="0" applyNumberFormat="1" applyFont="1" applyAlignment="1" applyProtection="1">
      <alignment/>
      <protection hidden="1"/>
    </xf>
    <xf numFmtId="0" fontId="12" fillId="0" borderId="40" xfId="0" applyFont="1" applyFill="1" applyBorder="1" applyAlignment="1" applyProtection="1">
      <alignment/>
      <protection hidden="1"/>
    </xf>
    <xf numFmtId="0" fontId="12" fillId="0" borderId="41" xfId="0" applyFont="1" applyFill="1" applyBorder="1" applyAlignment="1" applyProtection="1">
      <alignment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3" fillId="0" borderId="42" xfId="0" applyNumberFormat="1" applyFont="1" applyBorder="1" applyAlignment="1" applyProtection="1">
      <alignment horizontal="right"/>
      <protection hidden="1"/>
    </xf>
    <xf numFmtId="0" fontId="13" fillId="0" borderId="43" xfId="0" applyFont="1" applyBorder="1" applyAlignment="1" applyProtection="1">
      <alignment horizontal="right"/>
      <protection hidden="1"/>
    </xf>
    <xf numFmtId="0" fontId="13" fillId="0" borderId="44" xfId="0" applyFont="1" applyBorder="1" applyAlignment="1" applyProtection="1">
      <alignment horizontal="right"/>
      <protection hidden="1"/>
    </xf>
    <xf numFmtId="0" fontId="13" fillId="0" borderId="45" xfId="0" applyFont="1" applyFill="1" applyBorder="1" applyAlignment="1" applyProtection="1">
      <alignment horizontal="center"/>
      <protection hidden="1"/>
    </xf>
    <xf numFmtId="0" fontId="13" fillId="0" borderId="46" xfId="0" applyFont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48" xfId="0" applyFont="1" applyFill="1" applyBorder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13" fillId="2" borderId="36" xfId="0" applyFont="1" applyFill="1" applyBorder="1" applyAlignment="1" applyProtection="1">
      <alignment horizontal="center" vertical="center" wrapText="1"/>
      <protection hidden="1"/>
    </xf>
    <xf numFmtId="0" fontId="13" fillId="2" borderId="49" xfId="0" applyFont="1" applyFill="1" applyBorder="1" applyAlignment="1" applyProtection="1">
      <alignment horizontal="center" vertical="center" wrapText="1"/>
      <protection hidden="1"/>
    </xf>
    <xf numFmtId="0" fontId="13" fillId="2" borderId="5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51" xfId="0" applyFont="1" applyFill="1" applyBorder="1" applyAlignment="1" applyProtection="1">
      <alignment horizontal="center" vertical="center" wrapText="1"/>
      <protection hidden="1"/>
    </xf>
    <xf numFmtId="0" fontId="13" fillId="2" borderId="52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53" xfId="0" applyFont="1" applyFill="1" applyBorder="1" applyAlignment="1" applyProtection="1">
      <alignment horizontal="center"/>
      <protection hidden="1"/>
    </xf>
    <xf numFmtId="0" fontId="13" fillId="2" borderId="54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58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2"/>
  <sheetViews>
    <sheetView tabSelected="1" zoomScale="70" zoomScaleNormal="70" workbookViewId="0" topLeftCell="A1">
      <selection activeCell="B22" sqref="B22"/>
    </sheetView>
  </sheetViews>
  <sheetFormatPr defaultColWidth="9.00390625" defaultRowHeight="12.75"/>
  <cols>
    <col min="2" max="14" width="9.75390625" style="0" customWidth="1"/>
  </cols>
  <sheetData>
    <row r="3" spans="2:14" ht="30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ht="12.75" customHeight="1">
      <c r="B4" s="1"/>
    </row>
    <row r="5" spans="2:14" ht="45">
      <c r="B5" s="98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ht="12.75" customHeight="1">
      <c r="B6" s="2"/>
    </row>
    <row r="7" spans="2:14" ht="30" customHeight="1">
      <c r="B7" s="99" t="s">
        <v>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2:14" ht="21" customHeight="1">
      <c r="B8" s="96" t="s">
        <v>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2:14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.7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23.25">
      <c r="B11" s="96" t="s">
        <v>25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2:14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2.7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21" customHeight="1">
      <c r="B19" s="6" t="s">
        <v>189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21" customHeight="1">
      <c r="B20" s="6" t="s">
        <v>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21" customHeight="1">
      <c r="B21" s="6" t="s">
        <v>190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ht="12.75" customHeight="1">
      <c r="B22" s="7"/>
    </row>
  </sheetData>
  <mergeCells count="5">
    <mergeCell ref="B11:N11"/>
    <mergeCell ref="B3:N3"/>
    <mergeCell ref="B5:N5"/>
    <mergeCell ref="B7:N7"/>
    <mergeCell ref="B8:N8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workbookViewId="0" topLeftCell="A10">
      <selection activeCell="G39" sqref="G39"/>
    </sheetView>
  </sheetViews>
  <sheetFormatPr defaultColWidth="9.00390625" defaultRowHeight="12.75"/>
  <cols>
    <col min="1" max="1" width="1.00390625" style="9" customWidth="1"/>
    <col min="2" max="2" width="5.125" style="8" customWidth="1"/>
    <col min="3" max="4" width="18.75390625" style="9" customWidth="1"/>
    <col min="5" max="5" width="16.75390625" style="9" customWidth="1"/>
    <col min="6" max="13" width="7.75390625" style="9" customWidth="1"/>
    <col min="14" max="15" width="9.125" style="9" customWidth="1"/>
    <col min="16" max="16" width="6.75390625" style="9" customWidth="1"/>
    <col min="17" max="16384" width="9.125" style="9" customWidth="1"/>
  </cols>
  <sheetData>
    <row r="1" ht="5.25" customHeight="1"/>
    <row r="2" spans="2:16" ht="18.75">
      <c r="B2" s="10" t="s">
        <v>1</v>
      </c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3.5" thickBot="1">
      <c r="E3" s="12"/>
    </row>
    <row r="4" spans="2:15" s="8" customFormat="1" ht="12.75">
      <c r="B4" s="15" t="s">
        <v>46</v>
      </c>
      <c r="E4" s="12"/>
      <c r="F4" s="16" t="s">
        <v>5</v>
      </c>
      <c r="G4" s="17">
        <v>125</v>
      </c>
      <c r="H4" s="17" t="s">
        <v>6</v>
      </c>
      <c r="I4" s="18">
        <v>34</v>
      </c>
      <c r="J4" s="16" t="s">
        <v>5</v>
      </c>
      <c r="K4" s="17">
        <v>105</v>
      </c>
      <c r="L4" s="17" t="s">
        <v>6</v>
      </c>
      <c r="M4" s="18">
        <v>26</v>
      </c>
      <c r="N4" s="19"/>
      <c r="O4" s="19"/>
    </row>
    <row r="5" spans="5:15" s="8" customFormat="1" ht="13.5" thickBot="1">
      <c r="E5" s="12"/>
      <c r="F5" s="20" t="s">
        <v>7</v>
      </c>
      <c r="G5" s="21">
        <v>3.7</v>
      </c>
      <c r="H5" s="21" t="s">
        <v>8</v>
      </c>
      <c r="I5" s="22">
        <v>51</v>
      </c>
      <c r="J5" s="20" t="s">
        <v>7</v>
      </c>
      <c r="K5" s="23">
        <v>4</v>
      </c>
      <c r="L5" s="21" t="s">
        <v>8</v>
      </c>
      <c r="M5" s="24">
        <v>39</v>
      </c>
      <c r="N5" s="19"/>
      <c r="O5" s="19"/>
    </row>
    <row r="6" spans="2:16" ht="13.5" customHeight="1">
      <c r="B6" s="100" t="s">
        <v>9</v>
      </c>
      <c r="C6" s="108" t="s">
        <v>10</v>
      </c>
      <c r="D6" s="108" t="s">
        <v>11</v>
      </c>
      <c r="E6" s="110" t="s">
        <v>12</v>
      </c>
      <c r="F6" s="115" t="s">
        <v>13</v>
      </c>
      <c r="G6" s="113"/>
      <c r="H6" s="113"/>
      <c r="I6" s="116"/>
      <c r="J6" s="112" t="s">
        <v>14</v>
      </c>
      <c r="K6" s="113"/>
      <c r="L6" s="113"/>
      <c r="M6" s="114"/>
      <c r="N6" s="104" t="s">
        <v>15</v>
      </c>
      <c r="O6" s="106" t="s">
        <v>16</v>
      </c>
      <c r="P6" s="102" t="s">
        <v>17</v>
      </c>
    </row>
    <row r="7" spans="2:16" ht="34.5" thickBot="1">
      <c r="B7" s="101"/>
      <c r="C7" s="109"/>
      <c r="D7" s="109"/>
      <c r="E7" s="111"/>
      <c r="F7" s="25" t="s">
        <v>18</v>
      </c>
      <c r="G7" s="26" t="s">
        <v>19</v>
      </c>
      <c r="H7" s="26" t="s">
        <v>20</v>
      </c>
      <c r="I7" s="27" t="s">
        <v>21</v>
      </c>
      <c r="J7" s="28" t="s">
        <v>18</v>
      </c>
      <c r="K7" s="26" t="s">
        <v>19</v>
      </c>
      <c r="L7" s="26" t="s">
        <v>20</v>
      </c>
      <c r="M7" s="29" t="s">
        <v>21</v>
      </c>
      <c r="N7" s="105"/>
      <c r="O7" s="107"/>
      <c r="P7" s="103"/>
    </row>
    <row r="8" spans="2:16" ht="12.75">
      <c r="B8" s="30">
        <v>6507</v>
      </c>
      <c r="C8" s="31" t="s">
        <v>47</v>
      </c>
      <c r="D8" s="31" t="s">
        <v>26</v>
      </c>
      <c r="E8" s="32" t="s">
        <v>48</v>
      </c>
      <c r="F8" s="33">
        <v>0</v>
      </c>
      <c r="G8" s="34">
        <v>37.13</v>
      </c>
      <c r="H8" s="35">
        <f aca="true" t="shared" si="0" ref="H8:H38">IF(OR(G8="снят",G8="н/я"),120,IF(G8&gt;I$4,G8-I$4,0))</f>
        <v>3.1300000000000026</v>
      </c>
      <c r="I8" s="36">
        <f aca="true" t="shared" si="1" ref="I8:I38">F8+H8</f>
        <v>3.1300000000000026</v>
      </c>
      <c r="J8" s="37">
        <v>0</v>
      </c>
      <c r="K8" s="35">
        <v>33.42</v>
      </c>
      <c r="L8" s="35">
        <f aca="true" t="shared" si="2" ref="L8:L23">IF(OR(K8="снят",K8="н/я"),100,IF(K8&gt;M$4,K8-M$4,0))</f>
        <v>7.420000000000002</v>
      </c>
      <c r="M8" s="36">
        <f aca="true" t="shared" si="3" ref="M8:M23">J8+L8</f>
        <v>7.420000000000002</v>
      </c>
      <c r="N8" s="38">
        <f aca="true" t="shared" si="4" ref="N8:N23">I8+M8</f>
        <v>10.550000000000004</v>
      </c>
      <c r="O8" s="39">
        <f aca="true" t="shared" si="5" ref="O8:O18">IF(OR(G8="снят",G8="н/я",K8="снят",K8="н/я"),"—",G8+K8)</f>
        <v>70.55000000000001</v>
      </c>
      <c r="P8" s="40">
        <v>1</v>
      </c>
    </row>
    <row r="9" spans="2:16" ht="12.75">
      <c r="B9" s="41">
        <v>6512</v>
      </c>
      <c r="C9" s="31" t="s">
        <v>49</v>
      </c>
      <c r="D9" s="31" t="s">
        <v>26</v>
      </c>
      <c r="E9" s="32" t="s">
        <v>50</v>
      </c>
      <c r="F9" s="42">
        <v>0</v>
      </c>
      <c r="G9" s="43">
        <v>39.33</v>
      </c>
      <c r="H9" s="44">
        <f t="shared" si="0"/>
        <v>5.329999999999998</v>
      </c>
      <c r="I9" s="45">
        <f t="shared" si="1"/>
        <v>5.329999999999998</v>
      </c>
      <c r="J9" s="46">
        <v>0</v>
      </c>
      <c r="K9" s="44">
        <v>36.31</v>
      </c>
      <c r="L9" s="44">
        <f t="shared" si="2"/>
        <v>10.310000000000002</v>
      </c>
      <c r="M9" s="45">
        <f t="shared" si="3"/>
        <v>10.310000000000002</v>
      </c>
      <c r="N9" s="47">
        <f t="shared" si="4"/>
        <v>15.64</v>
      </c>
      <c r="O9" s="48">
        <f t="shared" si="5"/>
        <v>75.64</v>
      </c>
      <c r="P9" s="49">
        <f aca="true" t="shared" si="6" ref="P9:P18">P8+1</f>
        <v>2</v>
      </c>
    </row>
    <row r="10" spans="2:16" ht="12.75">
      <c r="B10" s="41">
        <v>6501</v>
      </c>
      <c r="C10" s="31" t="s">
        <v>51</v>
      </c>
      <c r="D10" s="31" t="s">
        <v>27</v>
      </c>
      <c r="E10" s="32" t="s">
        <v>52</v>
      </c>
      <c r="F10" s="42">
        <v>0</v>
      </c>
      <c r="G10" s="43">
        <v>41.53</v>
      </c>
      <c r="H10" s="44">
        <f t="shared" si="0"/>
        <v>7.530000000000001</v>
      </c>
      <c r="I10" s="45">
        <f t="shared" si="1"/>
        <v>7.530000000000001</v>
      </c>
      <c r="J10" s="46">
        <v>0</v>
      </c>
      <c r="K10" s="44">
        <v>36.39</v>
      </c>
      <c r="L10" s="44">
        <f t="shared" si="2"/>
        <v>10.39</v>
      </c>
      <c r="M10" s="45">
        <f t="shared" si="3"/>
        <v>10.39</v>
      </c>
      <c r="N10" s="47">
        <f t="shared" si="4"/>
        <v>17.92</v>
      </c>
      <c r="O10" s="48">
        <f t="shared" si="5"/>
        <v>77.92</v>
      </c>
      <c r="P10" s="49">
        <f t="shared" si="6"/>
        <v>3</v>
      </c>
    </row>
    <row r="11" spans="2:16" ht="12.75">
      <c r="B11" s="41">
        <v>6515</v>
      </c>
      <c r="C11" s="31" t="s">
        <v>53</v>
      </c>
      <c r="D11" s="31" t="s">
        <v>27</v>
      </c>
      <c r="E11" s="32" t="s">
        <v>54</v>
      </c>
      <c r="F11" s="42">
        <v>5</v>
      </c>
      <c r="G11" s="43">
        <v>41</v>
      </c>
      <c r="H11" s="44">
        <f t="shared" si="0"/>
        <v>7</v>
      </c>
      <c r="I11" s="45">
        <f t="shared" si="1"/>
        <v>12</v>
      </c>
      <c r="J11" s="46">
        <v>0</v>
      </c>
      <c r="K11" s="44">
        <v>35.11</v>
      </c>
      <c r="L11" s="44">
        <f t="shared" si="2"/>
        <v>9.11</v>
      </c>
      <c r="M11" s="45">
        <f t="shared" si="3"/>
        <v>9.11</v>
      </c>
      <c r="N11" s="47">
        <f t="shared" si="4"/>
        <v>21.11</v>
      </c>
      <c r="O11" s="48">
        <f t="shared" si="5"/>
        <v>76.11</v>
      </c>
      <c r="P11" s="49">
        <f t="shared" si="6"/>
        <v>4</v>
      </c>
    </row>
    <row r="12" spans="2:16" ht="12.75">
      <c r="B12" s="41">
        <v>6502</v>
      </c>
      <c r="C12" s="31" t="s">
        <v>55</v>
      </c>
      <c r="D12" s="31" t="s">
        <v>26</v>
      </c>
      <c r="E12" s="32" t="s">
        <v>56</v>
      </c>
      <c r="F12" s="42">
        <v>5</v>
      </c>
      <c r="G12" s="43">
        <v>40.96</v>
      </c>
      <c r="H12" s="44">
        <f t="shared" si="0"/>
        <v>6.960000000000001</v>
      </c>
      <c r="I12" s="45">
        <f t="shared" si="1"/>
        <v>11.96</v>
      </c>
      <c r="J12" s="46">
        <v>0</v>
      </c>
      <c r="K12" s="44">
        <v>35.48</v>
      </c>
      <c r="L12" s="44">
        <f t="shared" si="2"/>
        <v>9.479999999999997</v>
      </c>
      <c r="M12" s="45">
        <f t="shared" si="3"/>
        <v>9.479999999999997</v>
      </c>
      <c r="N12" s="47">
        <f t="shared" si="4"/>
        <v>21.439999999999998</v>
      </c>
      <c r="O12" s="48">
        <f t="shared" si="5"/>
        <v>76.44</v>
      </c>
      <c r="P12" s="49">
        <f t="shared" si="6"/>
        <v>5</v>
      </c>
    </row>
    <row r="13" spans="2:16" ht="12.75">
      <c r="B13" s="41">
        <v>6506</v>
      </c>
      <c r="C13" s="31" t="s">
        <v>57</v>
      </c>
      <c r="D13" s="31" t="s">
        <v>27</v>
      </c>
      <c r="E13" s="32" t="s">
        <v>58</v>
      </c>
      <c r="F13" s="42">
        <v>10</v>
      </c>
      <c r="G13" s="43">
        <v>39.33</v>
      </c>
      <c r="H13" s="44">
        <f t="shared" si="0"/>
        <v>5.329999999999998</v>
      </c>
      <c r="I13" s="45">
        <f t="shared" si="1"/>
        <v>15.329999999999998</v>
      </c>
      <c r="J13" s="46">
        <v>0</v>
      </c>
      <c r="K13" s="44">
        <v>32.72</v>
      </c>
      <c r="L13" s="44">
        <f t="shared" si="2"/>
        <v>6.719999999999999</v>
      </c>
      <c r="M13" s="45">
        <f t="shared" si="3"/>
        <v>6.719999999999999</v>
      </c>
      <c r="N13" s="47">
        <f t="shared" si="4"/>
        <v>22.049999999999997</v>
      </c>
      <c r="O13" s="48">
        <f t="shared" si="5"/>
        <v>72.05</v>
      </c>
      <c r="P13" s="49">
        <f t="shared" si="6"/>
        <v>6</v>
      </c>
    </row>
    <row r="14" spans="2:16" ht="12.75">
      <c r="B14" s="41">
        <v>6517</v>
      </c>
      <c r="C14" s="31" t="s">
        <v>59</v>
      </c>
      <c r="D14" s="31" t="s">
        <v>26</v>
      </c>
      <c r="E14" s="32" t="s">
        <v>60</v>
      </c>
      <c r="F14" s="42">
        <v>0</v>
      </c>
      <c r="G14" s="43">
        <v>39.82</v>
      </c>
      <c r="H14" s="44">
        <f t="shared" si="0"/>
        <v>5.82</v>
      </c>
      <c r="I14" s="45">
        <f t="shared" si="1"/>
        <v>5.82</v>
      </c>
      <c r="J14" s="46">
        <v>5</v>
      </c>
      <c r="K14" s="44">
        <v>37.37</v>
      </c>
      <c r="L14" s="44">
        <f t="shared" si="2"/>
        <v>11.369999999999997</v>
      </c>
      <c r="M14" s="45">
        <f t="shared" si="3"/>
        <v>16.369999999999997</v>
      </c>
      <c r="N14" s="47">
        <f t="shared" si="4"/>
        <v>22.189999999999998</v>
      </c>
      <c r="O14" s="48">
        <f t="shared" si="5"/>
        <v>77.19</v>
      </c>
      <c r="P14" s="49">
        <f t="shared" si="6"/>
        <v>7</v>
      </c>
    </row>
    <row r="15" spans="2:16" ht="12.75">
      <c r="B15" s="41">
        <v>6503</v>
      </c>
      <c r="C15" s="31" t="s">
        <v>61</v>
      </c>
      <c r="D15" s="31" t="s">
        <v>28</v>
      </c>
      <c r="E15" s="32" t="s">
        <v>62</v>
      </c>
      <c r="F15" s="42">
        <v>5</v>
      </c>
      <c r="G15" s="43">
        <v>46.23</v>
      </c>
      <c r="H15" s="44">
        <f t="shared" si="0"/>
        <v>12.229999999999997</v>
      </c>
      <c r="I15" s="45">
        <f t="shared" si="1"/>
        <v>17.229999999999997</v>
      </c>
      <c r="J15" s="46">
        <v>0</v>
      </c>
      <c r="K15" s="44">
        <v>35.42</v>
      </c>
      <c r="L15" s="44">
        <f t="shared" si="2"/>
        <v>9.420000000000002</v>
      </c>
      <c r="M15" s="45">
        <f t="shared" si="3"/>
        <v>9.420000000000002</v>
      </c>
      <c r="N15" s="47">
        <f t="shared" si="4"/>
        <v>26.65</v>
      </c>
      <c r="O15" s="48">
        <f t="shared" si="5"/>
        <v>81.65</v>
      </c>
      <c r="P15" s="49">
        <f t="shared" si="6"/>
        <v>8</v>
      </c>
    </row>
    <row r="16" spans="2:16" ht="12.75">
      <c r="B16" s="41">
        <v>6528</v>
      </c>
      <c r="C16" s="31" t="s">
        <v>63</v>
      </c>
      <c r="D16" s="31" t="s">
        <v>27</v>
      </c>
      <c r="E16" s="32" t="s">
        <v>64</v>
      </c>
      <c r="F16" s="42">
        <v>10</v>
      </c>
      <c r="G16" s="43">
        <v>42.72</v>
      </c>
      <c r="H16" s="44">
        <f t="shared" si="0"/>
        <v>8.719999999999999</v>
      </c>
      <c r="I16" s="45">
        <f t="shared" si="1"/>
        <v>18.72</v>
      </c>
      <c r="J16" s="46">
        <v>0</v>
      </c>
      <c r="K16" s="44">
        <v>35.71</v>
      </c>
      <c r="L16" s="44">
        <f t="shared" si="2"/>
        <v>9.71</v>
      </c>
      <c r="M16" s="45">
        <f t="shared" si="3"/>
        <v>9.71</v>
      </c>
      <c r="N16" s="47">
        <f t="shared" si="4"/>
        <v>28.43</v>
      </c>
      <c r="O16" s="48">
        <f t="shared" si="5"/>
        <v>78.43</v>
      </c>
      <c r="P16" s="49">
        <f t="shared" si="6"/>
        <v>9</v>
      </c>
    </row>
    <row r="17" spans="2:16" ht="12.75">
      <c r="B17" s="41">
        <v>6518</v>
      </c>
      <c r="C17" s="31" t="s">
        <v>65</v>
      </c>
      <c r="D17" s="31" t="s">
        <v>27</v>
      </c>
      <c r="E17" s="32" t="s">
        <v>66</v>
      </c>
      <c r="F17" s="42">
        <v>5</v>
      </c>
      <c r="G17" s="43">
        <v>42.77</v>
      </c>
      <c r="H17" s="44">
        <f t="shared" si="0"/>
        <v>8.770000000000003</v>
      </c>
      <c r="I17" s="45">
        <f t="shared" si="1"/>
        <v>13.770000000000003</v>
      </c>
      <c r="J17" s="46">
        <v>5</v>
      </c>
      <c r="K17" s="44">
        <v>36.8</v>
      </c>
      <c r="L17" s="44">
        <f t="shared" si="2"/>
        <v>10.799999999999997</v>
      </c>
      <c r="M17" s="45">
        <f t="shared" si="3"/>
        <v>15.799999999999997</v>
      </c>
      <c r="N17" s="47">
        <f t="shared" si="4"/>
        <v>29.57</v>
      </c>
      <c r="O17" s="48">
        <f t="shared" si="5"/>
        <v>79.57</v>
      </c>
      <c r="P17" s="49">
        <f t="shared" si="6"/>
        <v>10</v>
      </c>
    </row>
    <row r="18" spans="2:16" ht="12.75">
      <c r="B18" s="41">
        <v>6531</v>
      </c>
      <c r="C18" s="31" t="s">
        <v>67</v>
      </c>
      <c r="D18" s="31" t="s">
        <v>27</v>
      </c>
      <c r="E18" s="32" t="s">
        <v>68</v>
      </c>
      <c r="F18" s="42">
        <v>15</v>
      </c>
      <c r="G18" s="43">
        <v>43.36</v>
      </c>
      <c r="H18" s="44">
        <f t="shared" si="0"/>
        <v>9.36</v>
      </c>
      <c r="I18" s="45">
        <f t="shared" si="1"/>
        <v>24.36</v>
      </c>
      <c r="J18" s="46">
        <v>5</v>
      </c>
      <c r="K18" s="44">
        <v>33.91</v>
      </c>
      <c r="L18" s="44">
        <f t="shared" si="2"/>
        <v>7.909999999999997</v>
      </c>
      <c r="M18" s="45">
        <f t="shared" si="3"/>
        <v>12.909999999999997</v>
      </c>
      <c r="N18" s="47">
        <f t="shared" si="4"/>
        <v>37.269999999999996</v>
      </c>
      <c r="O18" s="48">
        <f t="shared" si="5"/>
        <v>77.27</v>
      </c>
      <c r="P18" s="49">
        <f t="shared" si="6"/>
        <v>11</v>
      </c>
    </row>
    <row r="19" spans="2:16" ht="12.75">
      <c r="B19" s="41">
        <v>6511</v>
      </c>
      <c r="C19" s="31" t="s">
        <v>69</v>
      </c>
      <c r="D19" s="31" t="s">
        <v>27</v>
      </c>
      <c r="E19" s="32" t="s">
        <v>70</v>
      </c>
      <c r="F19" s="42">
        <v>0</v>
      </c>
      <c r="G19" s="43">
        <v>42.2</v>
      </c>
      <c r="H19" s="44">
        <f t="shared" si="0"/>
        <v>8.200000000000003</v>
      </c>
      <c r="I19" s="45">
        <f t="shared" si="1"/>
        <v>8.200000000000003</v>
      </c>
      <c r="J19" s="46">
        <v>0</v>
      </c>
      <c r="K19" s="44" t="s">
        <v>71</v>
      </c>
      <c r="L19" s="44">
        <f t="shared" si="2"/>
        <v>100</v>
      </c>
      <c r="M19" s="45">
        <f t="shared" si="3"/>
        <v>100</v>
      </c>
      <c r="N19" s="47">
        <f t="shared" si="4"/>
        <v>108.2</v>
      </c>
      <c r="O19" s="48"/>
      <c r="P19" s="49" t="s">
        <v>188</v>
      </c>
    </row>
    <row r="20" spans="2:16" ht="12.75">
      <c r="B20" s="41">
        <v>6508</v>
      </c>
      <c r="C20" s="31" t="s">
        <v>72</v>
      </c>
      <c r="D20" s="31" t="s">
        <v>28</v>
      </c>
      <c r="E20" s="32" t="s">
        <v>73</v>
      </c>
      <c r="F20" s="42">
        <v>5</v>
      </c>
      <c r="G20" s="43">
        <v>46.81</v>
      </c>
      <c r="H20" s="44">
        <f t="shared" si="0"/>
        <v>12.810000000000002</v>
      </c>
      <c r="I20" s="45">
        <f t="shared" si="1"/>
        <v>17.810000000000002</v>
      </c>
      <c r="J20" s="46">
        <v>0</v>
      </c>
      <c r="K20" s="44" t="s">
        <v>71</v>
      </c>
      <c r="L20" s="44">
        <f t="shared" si="2"/>
        <v>100</v>
      </c>
      <c r="M20" s="45">
        <f t="shared" si="3"/>
        <v>100</v>
      </c>
      <c r="N20" s="47">
        <f t="shared" si="4"/>
        <v>117.81</v>
      </c>
      <c r="O20" s="48"/>
      <c r="P20" s="49" t="s">
        <v>188</v>
      </c>
    </row>
    <row r="21" spans="2:16" ht="12.75">
      <c r="B21" s="41">
        <v>6509</v>
      </c>
      <c r="C21" s="31" t="s">
        <v>74</v>
      </c>
      <c r="D21" s="31" t="s">
        <v>29</v>
      </c>
      <c r="E21" s="32" t="s">
        <v>75</v>
      </c>
      <c r="F21" s="42">
        <v>5</v>
      </c>
      <c r="G21" s="43">
        <v>49.9</v>
      </c>
      <c r="H21" s="44">
        <f t="shared" si="0"/>
        <v>15.899999999999999</v>
      </c>
      <c r="I21" s="45">
        <f t="shared" si="1"/>
        <v>20.9</v>
      </c>
      <c r="J21" s="46">
        <v>0</v>
      </c>
      <c r="K21" s="44" t="s">
        <v>71</v>
      </c>
      <c r="L21" s="44">
        <f t="shared" si="2"/>
        <v>100</v>
      </c>
      <c r="M21" s="45">
        <f t="shared" si="3"/>
        <v>100</v>
      </c>
      <c r="N21" s="47">
        <f t="shared" si="4"/>
        <v>120.9</v>
      </c>
      <c r="O21" s="48"/>
      <c r="P21" s="49" t="s">
        <v>188</v>
      </c>
    </row>
    <row r="22" spans="2:16" ht="12.75">
      <c r="B22" s="41">
        <v>6510</v>
      </c>
      <c r="C22" s="31" t="s">
        <v>76</v>
      </c>
      <c r="D22" s="31" t="s">
        <v>30</v>
      </c>
      <c r="E22" s="32" t="s">
        <v>77</v>
      </c>
      <c r="F22" s="42">
        <v>5</v>
      </c>
      <c r="G22" s="43">
        <v>50.91</v>
      </c>
      <c r="H22" s="44">
        <f t="shared" si="0"/>
        <v>16.909999999999997</v>
      </c>
      <c r="I22" s="45">
        <f t="shared" si="1"/>
        <v>21.909999999999997</v>
      </c>
      <c r="J22" s="46">
        <v>0</v>
      </c>
      <c r="K22" s="44" t="s">
        <v>71</v>
      </c>
      <c r="L22" s="44">
        <f t="shared" si="2"/>
        <v>100</v>
      </c>
      <c r="M22" s="45">
        <f t="shared" si="3"/>
        <v>100</v>
      </c>
      <c r="N22" s="47">
        <f t="shared" si="4"/>
        <v>121.91</v>
      </c>
      <c r="O22" s="48"/>
      <c r="P22" s="49" t="s">
        <v>188</v>
      </c>
    </row>
    <row r="23" spans="2:16" ht="12.75">
      <c r="B23" s="41">
        <v>6527</v>
      </c>
      <c r="C23" s="31" t="s">
        <v>78</v>
      </c>
      <c r="D23" s="31" t="s">
        <v>27</v>
      </c>
      <c r="E23" s="32" t="s">
        <v>79</v>
      </c>
      <c r="F23" s="42">
        <v>35</v>
      </c>
      <c r="G23" s="43">
        <v>45.37</v>
      </c>
      <c r="H23" s="44">
        <f t="shared" si="0"/>
        <v>11.369999999999997</v>
      </c>
      <c r="I23" s="45">
        <f t="shared" si="1"/>
        <v>46.37</v>
      </c>
      <c r="J23" s="46">
        <v>0</v>
      </c>
      <c r="K23" s="44" t="s">
        <v>71</v>
      </c>
      <c r="L23" s="44">
        <f t="shared" si="2"/>
        <v>100</v>
      </c>
      <c r="M23" s="45">
        <f t="shared" si="3"/>
        <v>100</v>
      </c>
      <c r="N23" s="47">
        <f t="shared" si="4"/>
        <v>146.37</v>
      </c>
      <c r="O23" s="48"/>
      <c r="P23" s="49" t="s">
        <v>188</v>
      </c>
    </row>
    <row r="24" spans="2:16" ht="12.75">
      <c r="B24" s="41">
        <v>6504</v>
      </c>
      <c r="C24" s="31" t="s">
        <v>80</v>
      </c>
      <c r="D24" s="31" t="s">
        <v>31</v>
      </c>
      <c r="E24" s="32" t="s">
        <v>81</v>
      </c>
      <c r="F24" s="42">
        <v>0</v>
      </c>
      <c r="G24" s="43" t="s">
        <v>71</v>
      </c>
      <c r="H24" s="44">
        <f t="shared" si="0"/>
        <v>120</v>
      </c>
      <c r="I24" s="45">
        <f t="shared" si="1"/>
        <v>120</v>
      </c>
      <c r="J24" s="46"/>
      <c r="K24" s="44"/>
      <c r="L24" s="44"/>
      <c r="M24" s="45"/>
      <c r="N24" s="47"/>
      <c r="O24" s="48"/>
      <c r="P24" s="49" t="s">
        <v>188</v>
      </c>
    </row>
    <row r="25" spans="2:16" ht="12.75">
      <c r="B25" s="41">
        <v>6505</v>
      </c>
      <c r="C25" s="31" t="s">
        <v>82</v>
      </c>
      <c r="D25" s="31" t="s">
        <v>30</v>
      </c>
      <c r="E25" s="32" t="s">
        <v>83</v>
      </c>
      <c r="F25" s="42">
        <v>0</v>
      </c>
      <c r="G25" s="43" t="s">
        <v>71</v>
      </c>
      <c r="H25" s="44">
        <f t="shared" si="0"/>
        <v>120</v>
      </c>
      <c r="I25" s="45">
        <f t="shared" si="1"/>
        <v>120</v>
      </c>
      <c r="J25" s="46"/>
      <c r="K25" s="44"/>
      <c r="L25" s="44"/>
      <c r="M25" s="45"/>
      <c r="N25" s="47"/>
      <c r="O25" s="48"/>
      <c r="P25" s="49" t="s">
        <v>188</v>
      </c>
    </row>
    <row r="26" spans="2:16" ht="12.75">
      <c r="B26" s="41">
        <v>6513</v>
      </c>
      <c r="C26" s="31" t="s">
        <v>84</v>
      </c>
      <c r="D26" s="31" t="s">
        <v>28</v>
      </c>
      <c r="E26" s="32" t="s">
        <v>85</v>
      </c>
      <c r="F26" s="42">
        <v>0</v>
      </c>
      <c r="G26" s="43" t="s">
        <v>71</v>
      </c>
      <c r="H26" s="44">
        <f t="shared" si="0"/>
        <v>120</v>
      </c>
      <c r="I26" s="45">
        <f t="shared" si="1"/>
        <v>120</v>
      </c>
      <c r="J26" s="46"/>
      <c r="K26" s="44"/>
      <c r="L26" s="44"/>
      <c r="M26" s="45"/>
      <c r="N26" s="47"/>
      <c r="O26" s="48"/>
      <c r="P26" s="49" t="s">
        <v>188</v>
      </c>
    </row>
    <row r="27" spans="2:16" ht="12.75">
      <c r="B27" s="41">
        <v>6514</v>
      </c>
      <c r="C27" s="31" t="s">
        <v>86</v>
      </c>
      <c r="D27" s="31" t="s">
        <v>32</v>
      </c>
      <c r="E27" s="32" t="s">
        <v>87</v>
      </c>
      <c r="F27" s="42">
        <v>0</v>
      </c>
      <c r="G27" s="43" t="s">
        <v>71</v>
      </c>
      <c r="H27" s="44">
        <f t="shared" si="0"/>
        <v>120</v>
      </c>
      <c r="I27" s="45">
        <f t="shared" si="1"/>
        <v>120</v>
      </c>
      <c r="J27" s="46"/>
      <c r="K27" s="44"/>
      <c r="L27" s="44"/>
      <c r="M27" s="45"/>
      <c r="N27" s="47"/>
      <c r="O27" s="48"/>
      <c r="P27" s="49" t="s">
        <v>188</v>
      </c>
    </row>
    <row r="28" spans="2:16" ht="12.75">
      <c r="B28" s="41">
        <v>6516</v>
      </c>
      <c r="C28" s="31" t="s">
        <v>88</v>
      </c>
      <c r="D28" s="31" t="s">
        <v>28</v>
      </c>
      <c r="E28" s="32" t="s">
        <v>89</v>
      </c>
      <c r="F28" s="42">
        <v>0</v>
      </c>
      <c r="G28" s="43" t="s">
        <v>71</v>
      </c>
      <c r="H28" s="44">
        <f t="shared" si="0"/>
        <v>120</v>
      </c>
      <c r="I28" s="45">
        <f t="shared" si="1"/>
        <v>120</v>
      </c>
      <c r="J28" s="46"/>
      <c r="K28" s="44"/>
      <c r="L28" s="44"/>
      <c r="M28" s="45"/>
      <c r="N28" s="47"/>
      <c r="O28" s="48"/>
      <c r="P28" s="49" t="s">
        <v>188</v>
      </c>
    </row>
    <row r="29" spans="2:16" ht="12.75">
      <c r="B29" s="41">
        <v>6519</v>
      </c>
      <c r="C29" s="31" t="s">
        <v>90</v>
      </c>
      <c r="D29" s="31" t="s">
        <v>28</v>
      </c>
      <c r="E29" s="32" t="s">
        <v>91</v>
      </c>
      <c r="F29" s="42">
        <v>0</v>
      </c>
      <c r="G29" s="43" t="s">
        <v>71</v>
      </c>
      <c r="H29" s="44">
        <f t="shared" si="0"/>
        <v>120</v>
      </c>
      <c r="I29" s="45">
        <f t="shared" si="1"/>
        <v>120</v>
      </c>
      <c r="J29" s="46"/>
      <c r="K29" s="44"/>
      <c r="L29" s="44"/>
      <c r="M29" s="45"/>
      <c r="N29" s="47"/>
      <c r="O29" s="48"/>
      <c r="P29" s="49" t="s">
        <v>188</v>
      </c>
    </row>
    <row r="30" spans="2:16" ht="12.75">
      <c r="B30" s="41">
        <v>6520</v>
      </c>
      <c r="C30" s="31" t="s">
        <v>92</v>
      </c>
      <c r="D30" s="31" t="s">
        <v>26</v>
      </c>
      <c r="E30" s="32" t="s">
        <v>93</v>
      </c>
      <c r="F30" s="42">
        <v>0</v>
      </c>
      <c r="G30" s="43" t="s">
        <v>71</v>
      </c>
      <c r="H30" s="44">
        <f t="shared" si="0"/>
        <v>120</v>
      </c>
      <c r="I30" s="45">
        <f t="shared" si="1"/>
        <v>120</v>
      </c>
      <c r="J30" s="46"/>
      <c r="K30" s="44"/>
      <c r="L30" s="44"/>
      <c r="M30" s="45"/>
      <c r="N30" s="47"/>
      <c r="O30" s="48"/>
      <c r="P30" s="49" t="s">
        <v>188</v>
      </c>
    </row>
    <row r="31" spans="2:16" ht="12.75">
      <c r="B31" s="41">
        <v>6521</v>
      </c>
      <c r="C31" s="31" t="s">
        <v>94</v>
      </c>
      <c r="D31" s="31" t="s">
        <v>27</v>
      </c>
      <c r="E31" s="32" t="s">
        <v>95</v>
      </c>
      <c r="F31" s="42">
        <v>0</v>
      </c>
      <c r="G31" s="43" t="s">
        <v>71</v>
      </c>
      <c r="H31" s="44">
        <f t="shared" si="0"/>
        <v>120</v>
      </c>
      <c r="I31" s="45">
        <f t="shared" si="1"/>
        <v>120</v>
      </c>
      <c r="J31" s="46"/>
      <c r="K31" s="44"/>
      <c r="L31" s="44"/>
      <c r="M31" s="45"/>
      <c r="N31" s="47"/>
      <c r="O31" s="48"/>
      <c r="P31" s="49" t="s">
        <v>188</v>
      </c>
    </row>
    <row r="32" spans="2:16" ht="12.75">
      <c r="B32" s="41">
        <v>6522</v>
      </c>
      <c r="C32" s="31" t="s">
        <v>96</v>
      </c>
      <c r="D32" s="31" t="s">
        <v>28</v>
      </c>
      <c r="E32" s="32" t="s">
        <v>97</v>
      </c>
      <c r="F32" s="42">
        <v>0</v>
      </c>
      <c r="G32" s="43" t="s">
        <v>71</v>
      </c>
      <c r="H32" s="44">
        <f t="shared" si="0"/>
        <v>120</v>
      </c>
      <c r="I32" s="45">
        <f t="shared" si="1"/>
        <v>120</v>
      </c>
      <c r="J32" s="46"/>
      <c r="K32" s="44"/>
      <c r="L32" s="44"/>
      <c r="M32" s="45"/>
      <c r="N32" s="47"/>
      <c r="O32" s="48"/>
      <c r="P32" s="49" t="s">
        <v>188</v>
      </c>
    </row>
    <row r="33" spans="2:16" ht="12.75">
      <c r="B33" s="41">
        <v>6523</v>
      </c>
      <c r="C33" s="31" t="s">
        <v>98</v>
      </c>
      <c r="D33" s="31" t="s">
        <v>26</v>
      </c>
      <c r="E33" s="32" t="s">
        <v>99</v>
      </c>
      <c r="F33" s="42">
        <v>0</v>
      </c>
      <c r="G33" s="43" t="s">
        <v>71</v>
      </c>
      <c r="H33" s="44">
        <f t="shared" si="0"/>
        <v>120</v>
      </c>
      <c r="I33" s="45">
        <f t="shared" si="1"/>
        <v>120</v>
      </c>
      <c r="J33" s="46"/>
      <c r="K33" s="44"/>
      <c r="L33" s="44"/>
      <c r="M33" s="45"/>
      <c r="N33" s="47"/>
      <c r="O33" s="48"/>
      <c r="P33" s="49" t="s">
        <v>188</v>
      </c>
    </row>
    <row r="34" spans="2:16" ht="12.75">
      <c r="B34" s="41">
        <v>6524</v>
      </c>
      <c r="C34" s="31" t="s">
        <v>100</v>
      </c>
      <c r="D34" s="31" t="s">
        <v>28</v>
      </c>
      <c r="E34" s="32" t="s">
        <v>101</v>
      </c>
      <c r="F34" s="42">
        <v>0</v>
      </c>
      <c r="G34" s="43" t="s">
        <v>71</v>
      </c>
      <c r="H34" s="44">
        <f t="shared" si="0"/>
        <v>120</v>
      </c>
      <c r="I34" s="45">
        <f t="shared" si="1"/>
        <v>120</v>
      </c>
      <c r="J34" s="46"/>
      <c r="K34" s="44"/>
      <c r="L34" s="44"/>
      <c r="M34" s="45"/>
      <c r="N34" s="47"/>
      <c r="O34" s="48"/>
      <c r="P34" s="49" t="s">
        <v>188</v>
      </c>
    </row>
    <row r="35" spans="2:16" ht="12.75">
      <c r="B35" s="41">
        <v>6525</v>
      </c>
      <c r="C35" s="31" t="s">
        <v>102</v>
      </c>
      <c r="D35" s="31" t="s">
        <v>26</v>
      </c>
      <c r="E35" s="32" t="s">
        <v>103</v>
      </c>
      <c r="F35" s="42">
        <v>0</v>
      </c>
      <c r="G35" s="43" t="s">
        <v>71</v>
      </c>
      <c r="H35" s="44">
        <f t="shared" si="0"/>
        <v>120</v>
      </c>
      <c r="I35" s="45">
        <f t="shared" si="1"/>
        <v>120</v>
      </c>
      <c r="J35" s="46"/>
      <c r="K35" s="44"/>
      <c r="L35" s="44"/>
      <c r="M35" s="45"/>
      <c r="N35" s="47"/>
      <c r="O35" s="48"/>
      <c r="P35" s="49" t="s">
        <v>188</v>
      </c>
    </row>
    <row r="36" spans="2:16" ht="12.75">
      <c r="B36" s="41">
        <v>6526</v>
      </c>
      <c r="C36" s="31" t="s">
        <v>104</v>
      </c>
      <c r="D36" s="31" t="s">
        <v>28</v>
      </c>
      <c r="E36" s="32" t="s">
        <v>105</v>
      </c>
      <c r="F36" s="42">
        <v>0</v>
      </c>
      <c r="G36" s="43" t="s">
        <v>71</v>
      </c>
      <c r="H36" s="44">
        <f t="shared" si="0"/>
        <v>120</v>
      </c>
      <c r="I36" s="45">
        <f t="shared" si="1"/>
        <v>120</v>
      </c>
      <c r="J36" s="46"/>
      <c r="K36" s="44"/>
      <c r="L36" s="44"/>
      <c r="M36" s="45"/>
      <c r="N36" s="47"/>
      <c r="O36" s="48"/>
      <c r="P36" s="49" t="s">
        <v>188</v>
      </c>
    </row>
    <row r="37" spans="2:16" ht="12.75">
      <c r="B37" s="41">
        <v>6529</v>
      </c>
      <c r="C37" s="31" t="s">
        <v>106</v>
      </c>
      <c r="D37" s="31" t="s">
        <v>28</v>
      </c>
      <c r="E37" s="32" t="s">
        <v>107</v>
      </c>
      <c r="F37" s="42">
        <v>0</v>
      </c>
      <c r="G37" s="43" t="s">
        <v>71</v>
      </c>
      <c r="H37" s="44">
        <f t="shared" si="0"/>
        <v>120</v>
      </c>
      <c r="I37" s="45">
        <f t="shared" si="1"/>
        <v>120</v>
      </c>
      <c r="J37" s="46"/>
      <c r="K37" s="44"/>
      <c r="L37" s="44"/>
      <c r="M37" s="45"/>
      <c r="N37" s="47"/>
      <c r="O37" s="48"/>
      <c r="P37" s="49" t="s">
        <v>188</v>
      </c>
    </row>
    <row r="38" spans="2:16" ht="12.75">
      <c r="B38" s="41">
        <v>6530</v>
      </c>
      <c r="C38" s="31" t="s">
        <v>108</v>
      </c>
      <c r="D38" s="31" t="s">
        <v>28</v>
      </c>
      <c r="E38" s="32" t="s">
        <v>109</v>
      </c>
      <c r="F38" s="42">
        <v>0</v>
      </c>
      <c r="G38" s="43" t="s">
        <v>71</v>
      </c>
      <c r="H38" s="44">
        <f t="shared" si="0"/>
        <v>120</v>
      </c>
      <c r="I38" s="45">
        <f t="shared" si="1"/>
        <v>120</v>
      </c>
      <c r="J38" s="46"/>
      <c r="K38" s="44"/>
      <c r="L38" s="44"/>
      <c r="M38" s="45"/>
      <c r="N38" s="47"/>
      <c r="O38" s="48"/>
      <c r="P38" s="49" t="s">
        <v>188</v>
      </c>
    </row>
    <row r="39" spans="2:16" ht="13.5" thickBot="1">
      <c r="B39" s="50"/>
      <c r="C39" s="51"/>
      <c r="D39" s="51"/>
      <c r="E39" s="52"/>
      <c r="F39" s="53"/>
      <c r="G39" s="51"/>
      <c r="H39" s="51"/>
      <c r="I39" s="54"/>
      <c r="J39" s="53"/>
      <c r="K39" s="51"/>
      <c r="L39" s="51"/>
      <c r="M39" s="54"/>
      <c r="N39" s="55"/>
      <c r="O39" s="52"/>
      <c r="P39" s="56"/>
    </row>
  </sheetData>
  <sheetProtection/>
  <mergeCells count="9"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conditionalFormatting sqref="H8:H38 L8:L38">
    <cfRule type="cellIs" priority="1" dxfId="0" operator="equal" stopIfTrue="1">
      <formula>5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workbookViewId="0" topLeftCell="E1">
      <selection activeCell="O19" sqref="O19:O22"/>
    </sheetView>
  </sheetViews>
  <sheetFormatPr defaultColWidth="9.00390625" defaultRowHeight="12.75"/>
  <cols>
    <col min="1" max="1" width="1.00390625" style="9" customWidth="1"/>
    <col min="2" max="2" width="5.125" style="8" customWidth="1"/>
    <col min="3" max="4" width="18.75390625" style="9" customWidth="1"/>
    <col min="5" max="5" width="16.75390625" style="9" customWidth="1"/>
    <col min="6" max="13" width="7.75390625" style="9" customWidth="1"/>
    <col min="14" max="15" width="9.125" style="9" customWidth="1"/>
    <col min="16" max="16" width="6.75390625" style="9" customWidth="1"/>
    <col min="17" max="16384" width="9.125" style="9" customWidth="1"/>
  </cols>
  <sheetData>
    <row r="1" ht="5.25" customHeight="1"/>
    <row r="2" spans="2:16" ht="18.75">
      <c r="B2" s="10" t="s">
        <v>1</v>
      </c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3.5" thickBot="1">
      <c r="E3" s="12"/>
    </row>
    <row r="4" spans="2:15" s="8" customFormat="1" ht="12.75">
      <c r="B4" s="15" t="s">
        <v>110</v>
      </c>
      <c r="E4" s="12"/>
      <c r="F4" s="16" t="s">
        <v>5</v>
      </c>
      <c r="G4" s="17">
        <v>125</v>
      </c>
      <c r="H4" s="17" t="s">
        <v>6</v>
      </c>
      <c r="I4" s="18">
        <v>34</v>
      </c>
      <c r="J4" s="16" t="s">
        <v>5</v>
      </c>
      <c r="K4" s="17">
        <v>105</v>
      </c>
      <c r="L4" s="17" t="s">
        <v>6</v>
      </c>
      <c r="M4" s="18">
        <v>26</v>
      </c>
      <c r="N4" s="19"/>
      <c r="O4" s="19"/>
    </row>
    <row r="5" spans="5:15" s="8" customFormat="1" ht="13.5" thickBot="1">
      <c r="E5" s="12"/>
      <c r="F5" s="20" t="s">
        <v>7</v>
      </c>
      <c r="G5" s="21">
        <v>3.7</v>
      </c>
      <c r="H5" s="21" t="s">
        <v>8</v>
      </c>
      <c r="I5" s="22">
        <v>51</v>
      </c>
      <c r="J5" s="20" t="s">
        <v>7</v>
      </c>
      <c r="K5" s="23">
        <v>4</v>
      </c>
      <c r="L5" s="21" t="s">
        <v>8</v>
      </c>
      <c r="M5" s="24">
        <v>39</v>
      </c>
      <c r="N5" s="19"/>
      <c r="O5" s="19"/>
    </row>
    <row r="6" spans="2:16" ht="13.5" customHeight="1">
      <c r="B6" s="100" t="s">
        <v>9</v>
      </c>
      <c r="C6" s="108" t="s">
        <v>10</v>
      </c>
      <c r="D6" s="108" t="s">
        <v>11</v>
      </c>
      <c r="E6" s="110" t="s">
        <v>12</v>
      </c>
      <c r="F6" s="115" t="s">
        <v>13</v>
      </c>
      <c r="G6" s="113"/>
      <c r="H6" s="113"/>
      <c r="I6" s="116"/>
      <c r="J6" s="112" t="s">
        <v>14</v>
      </c>
      <c r="K6" s="113"/>
      <c r="L6" s="113"/>
      <c r="M6" s="114"/>
      <c r="N6" s="104" t="s">
        <v>15</v>
      </c>
      <c r="O6" s="106" t="s">
        <v>16</v>
      </c>
      <c r="P6" s="102" t="s">
        <v>17</v>
      </c>
    </row>
    <row r="7" spans="2:16" ht="34.5" thickBot="1">
      <c r="B7" s="101"/>
      <c r="C7" s="109"/>
      <c r="D7" s="109"/>
      <c r="E7" s="111"/>
      <c r="F7" s="25" t="s">
        <v>18</v>
      </c>
      <c r="G7" s="26" t="s">
        <v>19</v>
      </c>
      <c r="H7" s="26" t="s">
        <v>20</v>
      </c>
      <c r="I7" s="27" t="s">
        <v>21</v>
      </c>
      <c r="J7" s="28" t="s">
        <v>18</v>
      </c>
      <c r="K7" s="26" t="s">
        <v>19</v>
      </c>
      <c r="L7" s="26" t="s">
        <v>20</v>
      </c>
      <c r="M7" s="29" t="s">
        <v>21</v>
      </c>
      <c r="N7" s="105"/>
      <c r="O7" s="107"/>
      <c r="P7" s="103"/>
    </row>
    <row r="8" spans="2:16" ht="12.75">
      <c r="B8" s="30">
        <v>5504</v>
      </c>
      <c r="C8" s="31" t="s">
        <v>67</v>
      </c>
      <c r="D8" s="31" t="s">
        <v>27</v>
      </c>
      <c r="E8" s="32" t="s">
        <v>111</v>
      </c>
      <c r="F8" s="33">
        <v>5</v>
      </c>
      <c r="G8" s="34">
        <v>38.52</v>
      </c>
      <c r="H8" s="35">
        <f aca="true" t="shared" si="0" ref="H8:H27">IF(OR(G8="снят",G8="н/я"),120,IF(G8&gt;I$4,G8-I$4,0))</f>
        <v>4.520000000000003</v>
      </c>
      <c r="I8" s="36">
        <f aca="true" t="shared" si="1" ref="I8:I27">F8+H8</f>
        <v>9.520000000000003</v>
      </c>
      <c r="J8" s="37">
        <v>0</v>
      </c>
      <c r="K8" s="35">
        <v>33.27</v>
      </c>
      <c r="L8" s="35">
        <f aca="true" t="shared" si="2" ref="L8:L22">IF(OR(K8="снят",K8="н/я"),100,IF(K8&gt;M$4,K8-M$4,0))</f>
        <v>7.270000000000003</v>
      </c>
      <c r="M8" s="36">
        <f aca="true" t="shared" si="3" ref="M8:M22">J8+L8</f>
        <v>7.270000000000003</v>
      </c>
      <c r="N8" s="38">
        <f aca="true" t="shared" si="4" ref="N8:N22">I8+M8</f>
        <v>16.790000000000006</v>
      </c>
      <c r="O8" s="39">
        <f aca="true" t="shared" si="5" ref="O8:O18">IF(OR(G8="снят",G8="н/я",K8="снят",K8="н/я"),"—",G8+K8)</f>
        <v>71.79</v>
      </c>
      <c r="P8" s="40">
        <v>1</v>
      </c>
    </row>
    <row r="9" spans="2:16" ht="12.75">
      <c r="B9" s="41">
        <v>5512</v>
      </c>
      <c r="C9" s="31" t="s">
        <v>112</v>
      </c>
      <c r="D9" s="31" t="s">
        <v>27</v>
      </c>
      <c r="E9" s="32" t="s">
        <v>113</v>
      </c>
      <c r="F9" s="42">
        <v>5</v>
      </c>
      <c r="G9" s="43">
        <v>38.47</v>
      </c>
      <c r="H9" s="44">
        <f t="shared" si="0"/>
        <v>4.469999999999999</v>
      </c>
      <c r="I9" s="45">
        <f t="shared" si="1"/>
        <v>9.469999999999999</v>
      </c>
      <c r="J9" s="46">
        <v>0</v>
      </c>
      <c r="K9" s="44">
        <v>33.77</v>
      </c>
      <c r="L9" s="44">
        <f t="shared" si="2"/>
        <v>7.770000000000003</v>
      </c>
      <c r="M9" s="45">
        <f t="shared" si="3"/>
        <v>7.770000000000003</v>
      </c>
      <c r="N9" s="47">
        <f t="shared" si="4"/>
        <v>17.240000000000002</v>
      </c>
      <c r="O9" s="48">
        <f t="shared" si="5"/>
        <v>72.24000000000001</v>
      </c>
      <c r="P9" s="49">
        <f aca="true" t="shared" si="6" ref="P9:P18">P8+1</f>
        <v>2</v>
      </c>
    </row>
    <row r="10" spans="2:16" ht="12.75">
      <c r="B10" s="41">
        <v>5502</v>
      </c>
      <c r="C10" s="31" t="s">
        <v>33</v>
      </c>
      <c r="D10" s="31" t="s">
        <v>28</v>
      </c>
      <c r="E10" s="32" t="s">
        <v>34</v>
      </c>
      <c r="F10" s="42">
        <v>0</v>
      </c>
      <c r="G10" s="43">
        <v>40.55</v>
      </c>
      <c r="H10" s="44">
        <f t="shared" si="0"/>
        <v>6.549999999999997</v>
      </c>
      <c r="I10" s="45">
        <f t="shared" si="1"/>
        <v>6.549999999999997</v>
      </c>
      <c r="J10" s="46">
        <v>0</v>
      </c>
      <c r="K10" s="44">
        <v>36.77</v>
      </c>
      <c r="L10" s="44">
        <f t="shared" si="2"/>
        <v>10.770000000000003</v>
      </c>
      <c r="M10" s="45">
        <f t="shared" si="3"/>
        <v>10.770000000000003</v>
      </c>
      <c r="N10" s="47">
        <f t="shared" si="4"/>
        <v>17.32</v>
      </c>
      <c r="O10" s="48">
        <f t="shared" si="5"/>
        <v>77.32</v>
      </c>
      <c r="P10" s="49">
        <f t="shared" si="6"/>
        <v>3</v>
      </c>
    </row>
    <row r="11" spans="2:16" ht="12.75">
      <c r="B11" s="41">
        <v>5515</v>
      </c>
      <c r="C11" s="31" t="s">
        <v>94</v>
      </c>
      <c r="D11" s="31" t="s">
        <v>27</v>
      </c>
      <c r="E11" s="32" t="s">
        <v>114</v>
      </c>
      <c r="F11" s="42">
        <v>0</v>
      </c>
      <c r="G11" s="43">
        <v>40.93</v>
      </c>
      <c r="H11" s="44">
        <f t="shared" si="0"/>
        <v>6.93</v>
      </c>
      <c r="I11" s="45">
        <f t="shared" si="1"/>
        <v>6.93</v>
      </c>
      <c r="J11" s="46">
        <v>0</v>
      </c>
      <c r="K11" s="44">
        <v>36.72</v>
      </c>
      <c r="L11" s="44">
        <f t="shared" si="2"/>
        <v>10.719999999999999</v>
      </c>
      <c r="M11" s="45">
        <f t="shared" si="3"/>
        <v>10.719999999999999</v>
      </c>
      <c r="N11" s="47">
        <f t="shared" si="4"/>
        <v>17.65</v>
      </c>
      <c r="O11" s="48">
        <f t="shared" si="5"/>
        <v>77.65</v>
      </c>
      <c r="P11" s="49">
        <f t="shared" si="6"/>
        <v>4</v>
      </c>
    </row>
    <row r="12" spans="2:16" ht="12.75">
      <c r="B12" s="41">
        <v>5508</v>
      </c>
      <c r="C12" s="31" t="s">
        <v>35</v>
      </c>
      <c r="D12" s="31" t="s">
        <v>29</v>
      </c>
      <c r="E12" s="32" t="s">
        <v>36</v>
      </c>
      <c r="F12" s="42">
        <v>5</v>
      </c>
      <c r="G12" s="43">
        <v>41.17</v>
      </c>
      <c r="H12" s="44">
        <f t="shared" si="0"/>
        <v>7.170000000000002</v>
      </c>
      <c r="I12" s="45">
        <f t="shared" si="1"/>
        <v>12.170000000000002</v>
      </c>
      <c r="J12" s="46">
        <v>0</v>
      </c>
      <c r="K12" s="44">
        <v>33.93</v>
      </c>
      <c r="L12" s="44">
        <f t="shared" si="2"/>
        <v>7.93</v>
      </c>
      <c r="M12" s="45">
        <f t="shared" si="3"/>
        <v>7.93</v>
      </c>
      <c r="N12" s="47">
        <f t="shared" si="4"/>
        <v>20.1</v>
      </c>
      <c r="O12" s="48">
        <f t="shared" si="5"/>
        <v>75.1</v>
      </c>
      <c r="P12" s="49">
        <f t="shared" si="6"/>
        <v>5</v>
      </c>
    </row>
    <row r="13" spans="2:16" ht="12.75">
      <c r="B13" s="41">
        <v>5506</v>
      </c>
      <c r="C13" s="31" t="s">
        <v>115</v>
      </c>
      <c r="D13" s="31" t="s">
        <v>28</v>
      </c>
      <c r="E13" s="32" t="s">
        <v>116</v>
      </c>
      <c r="F13" s="42">
        <v>0</v>
      </c>
      <c r="G13" s="43">
        <v>45.87</v>
      </c>
      <c r="H13" s="44">
        <f t="shared" si="0"/>
        <v>11.869999999999997</v>
      </c>
      <c r="I13" s="45">
        <f t="shared" si="1"/>
        <v>11.869999999999997</v>
      </c>
      <c r="J13" s="46">
        <v>0</v>
      </c>
      <c r="K13" s="44">
        <v>36.63</v>
      </c>
      <c r="L13" s="44">
        <f t="shared" si="2"/>
        <v>10.630000000000003</v>
      </c>
      <c r="M13" s="45">
        <f t="shared" si="3"/>
        <v>10.630000000000003</v>
      </c>
      <c r="N13" s="47">
        <f t="shared" si="4"/>
        <v>22.5</v>
      </c>
      <c r="O13" s="48">
        <f t="shared" si="5"/>
        <v>82.5</v>
      </c>
      <c r="P13" s="49">
        <f t="shared" si="6"/>
        <v>6</v>
      </c>
    </row>
    <row r="14" spans="2:16" ht="12.75">
      <c r="B14" s="41">
        <v>5511</v>
      </c>
      <c r="C14" s="31" t="s">
        <v>51</v>
      </c>
      <c r="D14" s="31" t="s">
        <v>27</v>
      </c>
      <c r="E14" s="32" t="s">
        <v>117</v>
      </c>
      <c r="F14" s="42">
        <v>5</v>
      </c>
      <c r="G14" s="43">
        <v>40.09</v>
      </c>
      <c r="H14" s="44">
        <f t="shared" si="0"/>
        <v>6.090000000000003</v>
      </c>
      <c r="I14" s="45">
        <f t="shared" si="1"/>
        <v>11.090000000000003</v>
      </c>
      <c r="J14" s="46">
        <v>10</v>
      </c>
      <c r="K14" s="44">
        <v>33.68</v>
      </c>
      <c r="L14" s="44">
        <f t="shared" si="2"/>
        <v>7.68</v>
      </c>
      <c r="M14" s="45">
        <f t="shared" si="3"/>
        <v>17.68</v>
      </c>
      <c r="N14" s="47">
        <f t="shared" si="4"/>
        <v>28.770000000000003</v>
      </c>
      <c r="O14" s="48">
        <f t="shared" si="5"/>
        <v>73.77000000000001</v>
      </c>
      <c r="P14" s="49">
        <f t="shared" si="6"/>
        <v>7</v>
      </c>
    </row>
    <row r="15" spans="2:16" ht="12.75">
      <c r="B15" s="41">
        <v>5517</v>
      </c>
      <c r="C15" s="31" t="s">
        <v>53</v>
      </c>
      <c r="D15" s="31" t="s">
        <v>27</v>
      </c>
      <c r="E15" s="32" t="s">
        <v>118</v>
      </c>
      <c r="F15" s="42">
        <v>5</v>
      </c>
      <c r="G15" s="43">
        <v>41.73</v>
      </c>
      <c r="H15" s="44">
        <f t="shared" si="0"/>
        <v>7.729999999999997</v>
      </c>
      <c r="I15" s="45">
        <f t="shared" si="1"/>
        <v>12.729999999999997</v>
      </c>
      <c r="J15" s="46">
        <v>10</v>
      </c>
      <c r="K15" s="44">
        <v>35.28</v>
      </c>
      <c r="L15" s="44">
        <f t="shared" si="2"/>
        <v>9.280000000000001</v>
      </c>
      <c r="M15" s="45">
        <f t="shared" si="3"/>
        <v>19.28</v>
      </c>
      <c r="N15" s="47">
        <f t="shared" si="4"/>
        <v>32.01</v>
      </c>
      <c r="O15" s="48">
        <f t="shared" si="5"/>
        <v>77.00999999999999</v>
      </c>
      <c r="P15" s="49">
        <f t="shared" si="6"/>
        <v>8</v>
      </c>
    </row>
    <row r="16" spans="2:16" ht="12.75">
      <c r="B16" s="41">
        <v>5510</v>
      </c>
      <c r="C16" s="31" t="s">
        <v>119</v>
      </c>
      <c r="D16" s="31" t="s">
        <v>29</v>
      </c>
      <c r="E16" s="32" t="s">
        <v>120</v>
      </c>
      <c r="F16" s="42">
        <v>10</v>
      </c>
      <c r="G16" s="43">
        <v>47.44</v>
      </c>
      <c r="H16" s="44">
        <f t="shared" si="0"/>
        <v>13.439999999999998</v>
      </c>
      <c r="I16" s="45">
        <f t="shared" si="1"/>
        <v>23.439999999999998</v>
      </c>
      <c r="J16" s="46">
        <v>5</v>
      </c>
      <c r="K16" s="44">
        <v>35.2</v>
      </c>
      <c r="L16" s="44">
        <f t="shared" si="2"/>
        <v>9.200000000000003</v>
      </c>
      <c r="M16" s="45">
        <f t="shared" si="3"/>
        <v>14.200000000000003</v>
      </c>
      <c r="N16" s="47">
        <f t="shared" si="4"/>
        <v>37.64</v>
      </c>
      <c r="O16" s="48">
        <f t="shared" si="5"/>
        <v>82.64</v>
      </c>
      <c r="P16" s="49">
        <f t="shared" si="6"/>
        <v>9</v>
      </c>
    </row>
    <row r="17" spans="2:16" ht="12.75">
      <c r="B17" s="41">
        <v>5507</v>
      </c>
      <c r="C17" s="31" t="s">
        <v>63</v>
      </c>
      <c r="D17" s="31" t="s">
        <v>27</v>
      </c>
      <c r="E17" s="32" t="s">
        <v>121</v>
      </c>
      <c r="F17" s="42">
        <v>10</v>
      </c>
      <c r="G17" s="43">
        <v>42.23</v>
      </c>
      <c r="H17" s="44">
        <f t="shared" si="0"/>
        <v>8.229999999999997</v>
      </c>
      <c r="I17" s="45">
        <f t="shared" si="1"/>
        <v>18.229999999999997</v>
      </c>
      <c r="J17" s="46">
        <v>10</v>
      </c>
      <c r="K17" s="44">
        <v>38.15</v>
      </c>
      <c r="L17" s="44">
        <f t="shared" si="2"/>
        <v>12.149999999999999</v>
      </c>
      <c r="M17" s="45">
        <f t="shared" si="3"/>
        <v>22.15</v>
      </c>
      <c r="N17" s="47">
        <f t="shared" si="4"/>
        <v>40.379999999999995</v>
      </c>
      <c r="O17" s="48">
        <f t="shared" si="5"/>
        <v>80.38</v>
      </c>
      <c r="P17" s="49">
        <f t="shared" si="6"/>
        <v>10</v>
      </c>
    </row>
    <row r="18" spans="2:16" ht="12.75">
      <c r="B18" s="41">
        <v>5501</v>
      </c>
      <c r="C18" s="31" t="s">
        <v>122</v>
      </c>
      <c r="D18" s="31" t="s">
        <v>27</v>
      </c>
      <c r="E18" s="32" t="s">
        <v>123</v>
      </c>
      <c r="F18" s="42">
        <v>10</v>
      </c>
      <c r="G18" s="43">
        <v>45.09</v>
      </c>
      <c r="H18" s="44">
        <f t="shared" si="0"/>
        <v>11.090000000000003</v>
      </c>
      <c r="I18" s="45">
        <f t="shared" si="1"/>
        <v>21.090000000000003</v>
      </c>
      <c r="J18" s="46">
        <v>10</v>
      </c>
      <c r="K18" s="44">
        <v>37.2</v>
      </c>
      <c r="L18" s="44">
        <f t="shared" si="2"/>
        <v>11.200000000000003</v>
      </c>
      <c r="M18" s="45">
        <f t="shared" si="3"/>
        <v>21.200000000000003</v>
      </c>
      <c r="N18" s="47">
        <f t="shared" si="4"/>
        <v>42.290000000000006</v>
      </c>
      <c r="O18" s="48">
        <f t="shared" si="5"/>
        <v>82.29</v>
      </c>
      <c r="P18" s="49">
        <f t="shared" si="6"/>
        <v>11</v>
      </c>
    </row>
    <row r="19" spans="2:16" ht="12.75">
      <c r="B19" s="41">
        <v>5509</v>
      </c>
      <c r="C19" s="31" t="s">
        <v>65</v>
      </c>
      <c r="D19" s="31" t="s">
        <v>27</v>
      </c>
      <c r="E19" s="32" t="s">
        <v>124</v>
      </c>
      <c r="F19" s="42">
        <v>5</v>
      </c>
      <c r="G19" s="43">
        <v>42.74</v>
      </c>
      <c r="H19" s="44">
        <f t="shared" si="0"/>
        <v>8.740000000000002</v>
      </c>
      <c r="I19" s="45">
        <f t="shared" si="1"/>
        <v>13.740000000000002</v>
      </c>
      <c r="J19" s="46">
        <v>0</v>
      </c>
      <c r="K19" s="44" t="s">
        <v>71</v>
      </c>
      <c r="L19" s="44">
        <f t="shared" si="2"/>
        <v>100</v>
      </c>
      <c r="M19" s="45">
        <f t="shared" si="3"/>
        <v>100</v>
      </c>
      <c r="N19" s="47">
        <f t="shared" si="4"/>
        <v>113.74000000000001</v>
      </c>
      <c r="O19" s="48"/>
      <c r="P19" s="49" t="s">
        <v>188</v>
      </c>
    </row>
    <row r="20" spans="2:16" ht="12.75">
      <c r="B20" s="41">
        <v>5518</v>
      </c>
      <c r="C20" s="31" t="s">
        <v>33</v>
      </c>
      <c r="D20" s="31" t="s">
        <v>28</v>
      </c>
      <c r="E20" s="32" t="s">
        <v>37</v>
      </c>
      <c r="F20" s="42">
        <v>5</v>
      </c>
      <c r="G20" s="43">
        <v>42.97</v>
      </c>
      <c r="H20" s="44">
        <f t="shared" si="0"/>
        <v>8.969999999999999</v>
      </c>
      <c r="I20" s="45">
        <f t="shared" si="1"/>
        <v>13.969999999999999</v>
      </c>
      <c r="J20" s="46">
        <v>0</v>
      </c>
      <c r="K20" s="44" t="s">
        <v>71</v>
      </c>
      <c r="L20" s="44">
        <f t="shared" si="2"/>
        <v>100</v>
      </c>
      <c r="M20" s="45">
        <f t="shared" si="3"/>
        <v>100</v>
      </c>
      <c r="N20" s="47">
        <f t="shared" si="4"/>
        <v>113.97</v>
      </c>
      <c r="O20" s="48"/>
      <c r="P20" s="49" t="s">
        <v>188</v>
      </c>
    </row>
    <row r="21" spans="2:16" ht="12.75">
      <c r="B21" s="41">
        <v>5513</v>
      </c>
      <c r="C21" s="31" t="s">
        <v>38</v>
      </c>
      <c r="D21" s="31" t="s">
        <v>26</v>
      </c>
      <c r="E21" s="32" t="s">
        <v>39</v>
      </c>
      <c r="F21" s="42">
        <v>10</v>
      </c>
      <c r="G21" s="43">
        <v>41.2</v>
      </c>
      <c r="H21" s="44">
        <f t="shared" si="0"/>
        <v>7.200000000000003</v>
      </c>
      <c r="I21" s="45">
        <f t="shared" si="1"/>
        <v>17.200000000000003</v>
      </c>
      <c r="J21" s="46">
        <v>0</v>
      </c>
      <c r="K21" s="44" t="s">
        <v>71</v>
      </c>
      <c r="L21" s="44">
        <f t="shared" si="2"/>
        <v>100</v>
      </c>
      <c r="M21" s="45">
        <f t="shared" si="3"/>
        <v>100</v>
      </c>
      <c r="N21" s="47">
        <f t="shared" si="4"/>
        <v>117.2</v>
      </c>
      <c r="O21" s="48"/>
      <c r="P21" s="49" t="s">
        <v>188</v>
      </c>
    </row>
    <row r="22" spans="2:16" ht="12.75">
      <c r="B22" s="41">
        <v>5519</v>
      </c>
      <c r="C22" s="31" t="s">
        <v>122</v>
      </c>
      <c r="D22" s="31" t="s">
        <v>27</v>
      </c>
      <c r="E22" s="32" t="s">
        <v>125</v>
      </c>
      <c r="F22" s="42">
        <v>10</v>
      </c>
      <c r="G22" s="43">
        <v>45.2</v>
      </c>
      <c r="H22" s="44">
        <f t="shared" si="0"/>
        <v>11.200000000000003</v>
      </c>
      <c r="I22" s="45">
        <f t="shared" si="1"/>
        <v>21.200000000000003</v>
      </c>
      <c r="J22" s="46">
        <v>0</v>
      </c>
      <c r="K22" s="44" t="s">
        <v>71</v>
      </c>
      <c r="L22" s="44">
        <f t="shared" si="2"/>
        <v>100</v>
      </c>
      <c r="M22" s="45">
        <f t="shared" si="3"/>
        <v>100</v>
      </c>
      <c r="N22" s="47">
        <f t="shared" si="4"/>
        <v>121.2</v>
      </c>
      <c r="O22" s="48"/>
      <c r="P22" s="49" t="s">
        <v>188</v>
      </c>
    </row>
    <row r="23" spans="2:16" ht="12.75">
      <c r="B23" s="41">
        <v>5503</v>
      </c>
      <c r="C23" s="31" t="s">
        <v>42</v>
      </c>
      <c r="D23" s="31" t="s">
        <v>29</v>
      </c>
      <c r="E23" s="32" t="s">
        <v>43</v>
      </c>
      <c r="F23" s="42">
        <v>0</v>
      </c>
      <c r="G23" s="43" t="s">
        <v>71</v>
      </c>
      <c r="H23" s="44">
        <f t="shared" si="0"/>
        <v>120</v>
      </c>
      <c r="I23" s="45">
        <f t="shared" si="1"/>
        <v>120</v>
      </c>
      <c r="J23" s="46"/>
      <c r="K23" s="44"/>
      <c r="L23" s="44"/>
      <c r="M23" s="45"/>
      <c r="N23" s="47"/>
      <c r="O23" s="48"/>
      <c r="P23" s="49"/>
    </row>
    <row r="24" spans="2:16" ht="12.75">
      <c r="B24" s="41">
        <v>5505</v>
      </c>
      <c r="C24" s="31" t="s">
        <v>126</v>
      </c>
      <c r="D24" s="31" t="s">
        <v>26</v>
      </c>
      <c r="E24" s="32" t="s">
        <v>127</v>
      </c>
      <c r="F24" s="42">
        <v>0</v>
      </c>
      <c r="G24" s="43" t="s">
        <v>71</v>
      </c>
      <c r="H24" s="44">
        <f t="shared" si="0"/>
        <v>120</v>
      </c>
      <c r="I24" s="45">
        <f t="shared" si="1"/>
        <v>120</v>
      </c>
      <c r="J24" s="46"/>
      <c r="K24" s="44"/>
      <c r="L24" s="44"/>
      <c r="M24" s="45"/>
      <c r="N24" s="47"/>
      <c r="O24" s="48"/>
      <c r="P24" s="49"/>
    </row>
    <row r="25" spans="2:16" ht="12.75">
      <c r="B25" s="41">
        <v>5514</v>
      </c>
      <c r="C25" s="31" t="s">
        <v>44</v>
      </c>
      <c r="D25" s="31" t="s">
        <v>29</v>
      </c>
      <c r="E25" s="32" t="s">
        <v>45</v>
      </c>
      <c r="F25" s="42">
        <v>0</v>
      </c>
      <c r="G25" s="43" t="s">
        <v>71</v>
      </c>
      <c r="H25" s="44">
        <f t="shared" si="0"/>
        <v>120</v>
      </c>
      <c r="I25" s="45">
        <f t="shared" si="1"/>
        <v>120</v>
      </c>
      <c r="J25" s="46"/>
      <c r="K25" s="44"/>
      <c r="L25" s="44"/>
      <c r="M25" s="45"/>
      <c r="N25" s="47"/>
      <c r="O25" s="48"/>
      <c r="P25" s="49"/>
    </row>
    <row r="26" spans="2:16" ht="12.75">
      <c r="B26" s="41">
        <v>5516</v>
      </c>
      <c r="C26" s="31" t="s">
        <v>98</v>
      </c>
      <c r="D26" s="31" t="s">
        <v>26</v>
      </c>
      <c r="E26" s="32" t="s">
        <v>128</v>
      </c>
      <c r="F26" s="42">
        <v>0</v>
      </c>
      <c r="G26" s="43" t="s">
        <v>71</v>
      </c>
      <c r="H26" s="44">
        <f t="shared" si="0"/>
        <v>120</v>
      </c>
      <c r="I26" s="45">
        <f t="shared" si="1"/>
        <v>120</v>
      </c>
      <c r="J26" s="46"/>
      <c r="K26" s="44"/>
      <c r="L26" s="44"/>
      <c r="M26" s="45"/>
      <c r="N26" s="47"/>
      <c r="O26" s="48"/>
      <c r="P26" s="49"/>
    </row>
    <row r="27" spans="2:16" ht="12.75">
      <c r="B27" s="41">
        <v>5520</v>
      </c>
      <c r="C27" s="31" t="s">
        <v>96</v>
      </c>
      <c r="D27" s="31" t="s">
        <v>28</v>
      </c>
      <c r="E27" s="32" t="s">
        <v>129</v>
      </c>
      <c r="F27" s="42">
        <v>0</v>
      </c>
      <c r="G27" s="43" t="s">
        <v>71</v>
      </c>
      <c r="H27" s="44">
        <f t="shared" si="0"/>
        <v>120</v>
      </c>
      <c r="I27" s="45">
        <f t="shared" si="1"/>
        <v>120</v>
      </c>
      <c r="J27" s="46"/>
      <c r="K27" s="44"/>
      <c r="L27" s="44"/>
      <c r="M27" s="45"/>
      <c r="N27" s="47"/>
      <c r="O27" s="48"/>
      <c r="P27" s="49"/>
    </row>
    <row r="28" spans="2:16" ht="13.5" thickBot="1">
      <c r="B28" s="50"/>
      <c r="C28" s="51"/>
      <c r="D28" s="51"/>
      <c r="E28" s="52"/>
      <c r="F28" s="53"/>
      <c r="G28" s="51"/>
      <c r="H28" s="51"/>
      <c r="I28" s="54"/>
      <c r="J28" s="53"/>
      <c r="K28" s="51"/>
      <c r="L28" s="51"/>
      <c r="M28" s="54"/>
      <c r="N28" s="55"/>
      <c r="O28" s="52"/>
      <c r="P28" s="56"/>
    </row>
  </sheetData>
  <sheetProtection/>
  <mergeCells count="9"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conditionalFormatting sqref="H8:H27 L8:L27">
    <cfRule type="cellIs" priority="1" dxfId="0" operator="equal" stopIfTrue="1">
      <formula>5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8"/>
  <sheetViews>
    <sheetView workbookViewId="0" topLeftCell="E10">
      <selection activeCell="G31" sqref="G31"/>
    </sheetView>
  </sheetViews>
  <sheetFormatPr defaultColWidth="9.00390625" defaultRowHeight="12.75"/>
  <cols>
    <col min="1" max="1" width="1.00390625" style="9" customWidth="1"/>
    <col min="2" max="2" width="6.625" style="8" customWidth="1"/>
    <col min="3" max="4" width="18.75390625" style="9" customWidth="1"/>
    <col min="5" max="5" width="16.75390625" style="9" customWidth="1"/>
    <col min="6" max="13" width="7.75390625" style="9" customWidth="1"/>
    <col min="14" max="15" width="9.125" style="9" customWidth="1"/>
    <col min="16" max="16" width="6.75390625" style="9" customWidth="1"/>
    <col min="17" max="16384" width="9.125" style="9" customWidth="1"/>
  </cols>
  <sheetData>
    <row r="1" ht="5.25" customHeight="1"/>
    <row r="2" spans="2:16" ht="18.75">
      <c r="B2" s="10" t="s">
        <v>1</v>
      </c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3.5" thickBot="1">
      <c r="E3" s="12"/>
    </row>
    <row r="4" spans="2:15" s="8" customFormat="1" ht="12.75">
      <c r="B4" s="15" t="s">
        <v>110</v>
      </c>
      <c r="E4" s="12"/>
      <c r="F4" s="16" t="s">
        <v>5</v>
      </c>
      <c r="G4" s="17">
        <v>125</v>
      </c>
      <c r="H4" s="17" t="s">
        <v>6</v>
      </c>
      <c r="I4" s="18">
        <v>34</v>
      </c>
      <c r="J4" s="16" t="s">
        <v>5</v>
      </c>
      <c r="K4" s="17">
        <v>105</v>
      </c>
      <c r="L4" s="17" t="s">
        <v>6</v>
      </c>
      <c r="M4" s="18">
        <v>26</v>
      </c>
      <c r="N4" s="19"/>
      <c r="O4" s="19"/>
    </row>
    <row r="5" spans="5:15" s="8" customFormat="1" ht="13.5" thickBot="1">
      <c r="E5" s="12"/>
      <c r="F5" s="20" t="s">
        <v>7</v>
      </c>
      <c r="G5" s="21">
        <v>3.7</v>
      </c>
      <c r="H5" s="21" t="s">
        <v>8</v>
      </c>
      <c r="I5" s="22">
        <v>51</v>
      </c>
      <c r="J5" s="20" t="s">
        <v>7</v>
      </c>
      <c r="K5" s="23">
        <v>4</v>
      </c>
      <c r="L5" s="21" t="s">
        <v>8</v>
      </c>
      <c r="M5" s="24">
        <v>39</v>
      </c>
      <c r="N5" s="19"/>
      <c r="O5" s="19"/>
    </row>
    <row r="6" spans="2:16" ht="13.5" customHeight="1">
      <c r="B6" s="100" t="s">
        <v>9</v>
      </c>
      <c r="C6" s="108" t="s">
        <v>10</v>
      </c>
      <c r="D6" s="108" t="s">
        <v>11</v>
      </c>
      <c r="E6" s="110" t="s">
        <v>12</v>
      </c>
      <c r="F6" s="115" t="s">
        <v>13</v>
      </c>
      <c r="G6" s="113"/>
      <c r="H6" s="113"/>
      <c r="I6" s="116"/>
      <c r="J6" s="112" t="s">
        <v>14</v>
      </c>
      <c r="K6" s="113"/>
      <c r="L6" s="113"/>
      <c r="M6" s="114"/>
      <c r="N6" s="104" t="s">
        <v>15</v>
      </c>
      <c r="O6" s="106" t="s">
        <v>16</v>
      </c>
      <c r="P6" s="102" t="s">
        <v>17</v>
      </c>
    </row>
    <row r="7" spans="2:16" ht="34.5" thickBot="1">
      <c r="B7" s="101"/>
      <c r="C7" s="109"/>
      <c r="D7" s="109"/>
      <c r="E7" s="111"/>
      <c r="F7" s="25" t="s">
        <v>18</v>
      </c>
      <c r="G7" s="26" t="s">
        <v>19</v>
      </c>
      <c r="H7" s="26" t="s">
        <v>20</v>
      </c>
      <c r="I7" s="27" t="s">
        <v>21</v>
      </c>
      <c r="J7" s="28" t="s">
        <v>18</v>
      </c>
      <c r="K7" s="26" t="s">
        <v>19</v>
      </c>
      <c r="L7" s="26" t="s">
        <v>20</v>
      </c>
      <c r="M7" s="29" t="s">
        <v>21</v>
      </c>
      <c r="N7" s="105"/>
      <c r="O7" s="107"/>
      <c r="P7" s="103"/>
    </row>
    <row r="8" spans="2:16" ht="12.75">
      <c r="B8" s="30">
        <v>4019</v>
      </c>
      <c r="C8" s="31" t="s">
        <v>78</v>
      </c>
      <c r="D8" s="31" t="s">
        <v>27</v>
      </c>
      <c r="E8" s="32" t="s">
        <v>130</v>
      </c>
      <c r="F8" s="33">
        <v>0</v>
      </c>
      <c r="G8" s="34">
        <v>37.8</v>
      </c>
      <c r="H8" s="35">
        <f aca="true" t="shared" si="0" ref="H8:H37">IF(OR(G8="снят",G8="н/я"),120,IF(G8&gt;I$4,G8-I$4,0))</f>
        <v>3.799999999999997</v>
      </c>
      <c r="I8" s="36">
        <f aca="true" t="shared" si="1" ref="I8:I37">F8+H8</f>
        <v>3.799999999999997</v>
      </c>
      <c r="J8" s="37">
        <v>0</v>
      </c>
      <c r="K8" s="35">
        <v>30.69</v>
      </c>
      <c r="L8" s="35">
        <f aca="true" t="shared" si="2" ref="L8:L27">IF(OR(K8="снят",K8="н/я"),100,IF(K8&gt;M$4,K8-M$4,0))</f>
        <v>4.690000000000001</v>
      </c>
      <c r="M8" s="36">
        <f aca="true" t="shared" si="3" ref="M8:M27">J8+L8</f>
        <v>4.690000000000001</v>
      </c>
      <c r="N8" s="38">
        <f aca="true" t="shared" si="4" ref="N8:N27">I8+M8</f>
        <v>8.489999999999998</v>
      </c>
      <c r="O8" s="39">
        <f aca="true" t="shared" si="5" ref="O8:O25">IF(OR(G8="снят",G8="н/я",K8="снят",K8="н/я"),"—",G8+K8)</f>
        <v>68.49</v>
      </c>
      <c r="P8" s="40">
        <v>1</v>
      </c>
    </row>
    <row r="9" spans="2:16" ht="12.75">
      <c r="B9" s="41">
        <v>4023</v>
      </c>
      <c r="C9" s="31" t="s">
        <v>38</v>
      </c>
      <c r="D9" s="31" t="s">
        <v>26</v>
      </c>
      <c r="E9" s="32" t="s">
        <v>131</v>
      </c>
      <c r="F9" s="42">
        <v>0</v>
      </c>
      <c r="G9" s="43">
        <v>37.27</v>
      </c>
      <c r="H9" s="44">
        <f t="shared" si="0"/>
        <v>3.270000000000003</v>
      </c>
      <c r="I9" s="45">
        <f t="shared" si="1"/>
        <v>3.270000000000003</v>
      </c>
      <c r="J9" s="46">
        <v>0</v>
      </c>
      <c r="K9" s="44">
        <v>32.87</v>
      </c>
      <c r="L9" s="44">
        <f t="shared" si="2"/>
        <v>6.869999999999997</v>
      </c>
      <c r="M9" s="45">
        <f t="shared" si="3"/>
        <v>6.869999999999997</v>
      </c>
      <c r="N9" s="47">
        <f t="shared" si="4"/>
        <v>10.14</v>
      </c>
      <c r="O9" s="48">
        <f t="shared" si="5"/>
        <v>70.14</v>
      </c>
      <c r="P9" s="49">
        <f aca="true" t="shared" si="6" ref="P9:P25">P8+1</f>
        <v>2</v>
      </c>
    </row>
    <row r="10" spans="2:16" ht="12.75">
      <c r="B10" s="41">
        <v>4007</v>
      </c>
      <c r="C10" s="31" t="s">
        <v>132</v>
      </c>
      <c r="D10" s="31" t="s">
        <v>28</v>
      </c>
      <c r="E10" s="32" t="s">
        <v>133</v>
      </c>
      <c r="F10" s="42">
        <v>0</v>
      </c>
      <c r="G10" s="43">
        <v>37.55</v>
      </c>
      <c r="H10" s="44">
        <f t="shared" si="0"/>
        <v>3.549999999999997</v>
      </c>
      <c r="I10" s="45">
        <f t="shared" si="1"/>
        <v>3.549999999999997</v>
      </c>
      <c r="J10" s="46">
        <v>0</v>
      </c>
      <c r="K10" s="44">
        <v>33.68</v>
      </c>
      <c r="L10" s="44">
        <f t="shared" si="2"/>
        <v>7.68</v>
      </c>
      <c r="M10" s="45">
        <f t="shared" si="3"/>
        <v>7.68</v>
      </c>
      <c r="N10" s="47">
        <f t="shared" si="4"/>
        <v>11.229999999999997</v>
      </c>
      <c r="O10" s="48">
        <f t="shared" si="5"/>
        <v>71.22999999999999</v>
      </c>
      <c r="P10" s="49">
        <f t="shared" si="6"/>
        <v>3</v>
      </c>
    </row>
    <row r="11" spans="2:16" ht="12.75">
      <c r="B11" s="41">
        <v>4029</v>
      </c>
      <c r="C11" s="31" t="s">
        <v>134</v>
      </c>
      <c r="D11" s="31" t="s">
        <v>27</v>
      </c>
      <c r="E11" s="32" t="s">
        <v>135</v>
      </c>
      <c r="F11" s="42">
        <v>0</v>
      </c>
      <c r="G11" s="43">
        <v>39.72</v>
      </c>
      <c r="H11" s="44">
        <f t="shared" si="0"/>
        <v>5.719999999999999</v>
      </c>
      <c r="I11" s="45">
        <f t="shared" si="1"/>
        <v>5.719999999999999</v>
      </c>
      <c r="J11" s="46">
        <v>0</v>
      </c>
      <c r="K11" s="44">
        <v>33.65</v>
      </c>
      <c r="L11" s="44">
        <f t="shared" si="2"/>
        <v>7.649999999999999</v>
      </c>
      <c r="M11" s="45">
        <f t="shared" si="3"/>
        <v>7.649999999999999</v>
      </c>
      <c r="N11" s="47">
        <f t="shared" si="4"/>
        <v>13.369999999999997</v>
      </c>
      <c r="O11" s="48">
        <f t="shared" si="5"/>
        <v>73.37</v>
      </c>
      <c r="P11" s="49">
        <f t="shared" si="6"/>
        <v>4</v>
      </c>
    </row>
    <row r="12" spans="2:16" ht="12.75">
      <c r="B12" s="41">
        <v>4026</v>
      </c>
      <c r="C12" s="31" t="s">
        <v>136</v>
      </c>
      <c r="D12" s="31" t="s">
        <v>27</v>
      </c>
      <c r="E12" s="32" t="s">
        <v>137</v>
      </c>
      <c r="F12" s="42">
        <v>0</v>
      </c>
      <c r="G12" s="43">
        <v>39.03</v>
      </c>
      <c r="H12" s="44">
        <f t="shared" si="0"/>
        <v>5.030000000000001</v>
      </c>
      <c r="I12" s="45">
        <f t="shared" si="1"/>
        <v>5.030000000000001</v>
      </c>
      <c r="J12" s="46">
        <v>0</v>
      </c>
      <c r="K12" s="44">
        <v>34.59</v>
      </c>
      <c r="L12" s="44">
        <f t="shared" si="2"/>
        <v>8.590000000000003</v>
      </c>
      <c r="M12" s="45">
        <f t="shared" si="3"/>
        <v>8.590000000000003</v>
      </c>
      <c r="N12" s="47">
        <f t="shared" si="4"/>
        <v>13.620000000000005</v>
      </c>
      <c r="O12" s="48">
        <f t="shared" si="5"/>
        <v>73.62</v>
      </c>
      <c r="P12" s="49">
        <f t="shared" si="6"/>
        <v>5</v>
      </c>
    </row>
    <row r="13" spans="2:16" ht="12.75">
      <c r="B13" s="41">
        <v>4021</v>
      </c>
      <c r="C13" s="31" t="s">
        <v>57</v>
      </c>
      <c r="D13" s="31" t="s">
        <v>27</v>
      </c>
      <c r="E13" s="32" t="s">
        <v>138</v>
      </c>
      <c r="F13" s="42">
        <v>0</v>
      </c>
      <c r="G13" s="43">
        <v>39.87</v>
      </c>
      <c r="H13" s="44">
        <f t="shared" si="0"/>
        <v>5.869999999999997</v>
      </c>
      <c r="I13" s="45">
        <f t="shared" si="1"/>
        <v>5.869999999999997</v>
      </c>
      <c r="J13" s="46">
        <v>0</v>
      </c>
      <c r="K13" s="44">
        <v>34.22</v>
      </c>
      <c r="L13" s="44">
        <f t="shared" si="2"/>
        <v>8.219999999999999</v>
      </c>
      <c r="M13" s="45">
        <f t="shared" si="3"/>
        <v>8.219999999999999</v>
      </c>
      <c r="N13" s="47">
        <f t="shared" si="4"/>
        <v>14.089999999999996</v>
      </c>
      <c r="O13" s="48">
        <f t="shared" si="5"/>
        <v>74.09</v>
      </c>
      <c r="P13" s="49">
        <f t="shared" si="6"/>
        <v>6</v>
      </c>
    </row>
    <row r="14" spans="2:16" ht="12.75">
      <c r="B14" s="41">
        <v>4006</v>
      </c>
      <c r="C14" s="31" t="s">
        <v>136</v>
      </c>
      <c r="D14" s="31" t="s">
        <v>27</v>
      </c>
      <c r="E14" s="32" t="s">
        <v>139</v>
      </c>
      <c r="F14" s="42">
        <v>0</v>
      </c>
      <c r="G14" s="43">
        <v>38.08</v>
      </c>
      <c r="H14" s="44">
        <f t="shared" si="0"/>
        <v>4.079999999999998</v>
      </c>
      <c r="I14" s="45">
        <f t="shared" si="1"/>
        <v>4.079999999999998</v>
      </c>
      <c r="J14" s="46">
        <v>5</v>
      </c>
      <c r="K14" s="44">
        <v>32.16</v>
      </c>
      <c r="L14" s="44">
        <f t="shared" si="2"/>
        <v>6.159999999999997</v>
      </c>
      <c r="M14" s="45">
        <f t="shared" si="3"/>
        <v>11.159999999999997</v>
      </c>
      <c r="N14" s="47">
        <f t="shared" si="4"/>
        <v>15.239999999999995</v>
      </c>
      <c r="O14" s="48">
        <f t="shared" si="5"/>
        <v>70.24</v>
      </c>
      <c r="P14" s="49">
        <f t="shared" si="6"/>
        <v>7</v>
      </c>
    </row>
    <row r="15" spans="2:16" ht="12.75">
      <c r="B15" s="41">
        <v>4014</v>
      </c>
      <c r="C15" s="31" t="s">
        <v>140</v>
      </c>
      <c r="D15" s="31" t="s">
        <v>28</v>
      </c>
      <c r="E15" s="32" t="s">
        <v>141</v>
      </c>
      <c r="F15" s="42">
        <v>0</v>
      </c>
      <c r="G15" s="43">
        <v>41.66</v>
      </c>
      <c r="H15" s="44">
        <f t="shared" si="0"/>
        <v>7.659999999999997</v>
      </c>
      <c r="I15" s="45">
        <f t="shared" si="1"/>
        <v>7.659999999999997</v>
      </c>
      <c r="J15" s="46">
        <v>0</v>
      </c>
      <c r="K15" s="44">
        <v>33.75</v>
      </c>
      <c r="L15" s="44">
        <f t="shared" si="2"/>
        <v>7.75</v>
      </c>
      <c r="M15" s="45">
        <f t="shared" si="3"/>
        <v>7.75</v>
      </c>
      <c r="N15" s="47">
        <f t="shared" si="4"/>
        <v>15.409999999999997</v>
      </c>
      <c r="O15" s="48">
        <f t="shared" si="5"/>
        <v>75.41</v>
      </c>
      <c r="P15" s="49">
        <f t="shared" si="6"/>
        <v>8</v>
      </c>
    </row>
    <row r="16" spans="2:16" ht="12.75">
      <c r="B16" s="41">
        <v>4010</v>
      </c>
      <c r="C16" s="31" t="s">
        <v>53</v>
      </c>
      <c r="D16" s="31" t="s">
        <v>27</v>
      </c>
      <c r="E16" s="32" t="s">
        <v>142</v>
      </c>
      <c r="F16" s="42">
        <v>5</v>
      </c>
      <c r="G16" s="43">
        <v>39.91</v>
      </c>
      <c r="H16" s="44">
        <f t="shared" si="0"/>
        <v>5.909999999999997</v>
      </c>
      <c r="I16" s="45">
        <f t="shared" si="1"/>
        <v>10.909999999999997</v>
      </c>
      <c r="J16" s="46">
        <v>0</v>
      </c>
      <c r="K16" s="44">
        <v>33.02</v>
      </c>
      <c r="L16" s="44">
        <f t="shared" si="2"/>
        <v>7.020000000000003</v>
      </c>
      <c r="M16" s="45">
        <f t="shared" si="3"/>
        <v>7.020000000000003</v>
      </c>
      <c r="N16" s="47">
        <f t="shared" si="4"/>
        <v>17.93</v>
      </c>
      <c r="O16" s="48">
        <f t="shared" si="5"/>
        <v>72.93</v>
      </c>
      <c r="P16" s="49">
        <f t="shared" si="6"/>
        <v>9</v>
      </c>
    </row>
    <row r="17" spans="2:16" ht="12.75">
      <c r="B17" s="41">
        <v>4001</v>
      </c>
      <c r="C17" s="31" t="s">
        <v>134</v>
      </c>
      <c r="D17" s="31" t="s">
        <v>27</v>
      </c>
      <c r="E17" s="32" t="s">
        <v>143</v>
      </c>
      <c r="F17" s="42">
        <v>5</v>
      </c>
      <c r="G17" s="43">
        <v>40.84</v>
      </c>
      <c r="H17" s="44">
        <f t="shared" si="0"/>
        <v>6.840000000000003</v>
      </c>
      <c r="I17" s="45">
        <f t="shared" si="1"/>
        <v>11.840000000000003</v>
      </c>
      <c r="J17" s="46">
        <v>0</v>
      </c>
      <c r="K17" s="44">
        <v>33.42</v>
      </c>
      <c r="L17" s="44">
        <f t="shared" si="2"/>
        <v>7.420000000000002</v>
      </c>
      <c r="M17" s="45">
        <f t="shared" si="3"/>
        <v>7.420000000000002</v>
      </c>
      <c r="N17" s="47">
        <f t="shared" si="4"/>
        <v>19.260000000000005</v>
      </c>
      <c r="O17" s="48">
        <f t="shared" si="5"/>
        <v>74.26</v>
      </c>
      <c r="P17" s="49">
        <f t="shared" si="6"/>
        <v>10</v>
      </c>
    </row>
    <row r="18" spans="2:16" ht="12.75">
      <c r="B18" s="41">
        <v>4017</v>
      </c>
      <c r="C18" s="31" t="s">
        <v>122</v>
      </c>
      <c r="D18" s="31" t="s">
        <v>27</v>
      </c>
      <c r="E18" s="32" t="s">
        <v>144</v>
      </c>
      <c r="F18" s="42">
        <v>5</v>
      </c>
      <c r="G18" s="43">
        <v>36.99</v>
      </c>
      <c r="H18" s="44">
        <f t="shared" si="0"/>
        <v>2.990000000000002</v>
      </c>
      <c r="I18" s="45">
        <f t="shared" si="1"/>
        <v>7.990000000000002</v>
      </c>
      <c r="J18" s="46">
        <v>5</v>
      </c>
      <c r="K18" s="44">
        <v>32.42</v>
      </c>
      <c r="L18" s="44">
        <f t="shared" si="2"/>
        <v>6.420000000000002</v>
      </c>
      <c r="M18" s="45">
        <f t="shared" si="3"/>
        <v>11.420000000000002</v>
      </c>
      <c r="N18" s="47">
        <f t="shared" si="4"/>
        <v>19.410000000000004</v>
      </c>
      <c r="O18" s="48">
        <f t="shared" si="5"/>
        <v>69.41</v>
      </c>
      <c r="P18" s="49">
        <f t="shared" si="6"/>
        <v>11</v>
      </c>
    </row>
    <row r="19" spans="2:16" ht="12.75">
      <c r="B19" s="41">
        <v>4025</v>
      </c>
      <c r="C19" s="31" t="s">
        <v>115</v>
      </c>
      <c r="D19" s="31" t="s">
        <v>28</v>
      </c>
      <c r="E19" s="32" t="s">
        <v>145</v>
      </c>
      <c r="F19" s="42">
        <v>0</v>
      </c>
      <c r="G19" s="43">
        <v>43.75</v>
      </c>
      <c r="H19" s="44">
        <f t="shared" si="0"/>
        <v>9.75</v>
      </c>
      <c r="I19" s="45">
        <f t="shared" si="1"/>
        <v>9.75</v>
      </c>
      <c r="J19" s="46">
        <v>0</v>
      </c>
      <c r="K19" s="44">
        <v>36.05</v>
      </c>
      <c r="L19" s="44">
        <f t="shared" si="2"/>
        <v>10.049999999999997</v>
      </c>
      <c r="M19" s="45">
        <f t="shared" si="3"/>
        <v>10.049999999999997</v>
      </c>
      <c r="N19" s="47">
        <f t="shared" si="4"/>
        <v>19.799999999999997</v>
      </c>
      <c r="O19" s="48">
        <f t="shared" si="5"/>
        <v>79.8</v>
      </c>
      <c r="P19" s="49">
        <f t="shared" si="6"/>
        <v>12</v>
      </c>
    </row>
    <row r="20" spans="2:16" ht="12.75">
      <c r="B20" s="41">
        <v>4020</v>
      </c>
      <c r="C20" s="31" t="s">
        <v>40</v>
      </c>
      <c r="D20" s="31" t="s">
        <v>28</v>
      </c>
      <c r="E20" s="32" t="s">
        <v>146</v>
      </c>
      <c r="F20" s="42">
        <v>0</v>
      </c>
      <c r="G20" s="43">
        <v>42.08</v>
      </c>
      <c r="H20" s="44">
        <f t="shared" si="0"/>
        <v>8.079999999999998</v>
      </c>
      <c r="I20" s="45">
        <f t="shared" si="1"/>
        <v>8.079999999999998</v>
      </c>
      <c r="J20" s="46">
        <v>5</v>
      </c>
      <c r="K20" s="44">
        <v>37.47</v>
      </c>
      <c r="L20" s="44">
        <f t="shared" si="2"/>
        <v>11.469999999999999</v>
      </c>
      <c r="M20" s="45">
        <f t="shared" si="3"/>
        <v>16.47</v>
      </c>
      <c r="N20" s="47">
        <f t="shared" si="4"/>
        <v>24.549999999999997</v>
      </c>
      <c r="O20" s="48">
        <f t="shared" si="5"/>
        <v>79.55</v>
      </c>
      <c r="P20" s="49">
        <f t="shared" si="6"/>
        <v>13</v>
      </c>
    </row>
    <row r="21" spans="2:16" ht="12.75">
      <c r="B21" s="41">
        <v>4016</v>
      </c>
      <c r="C21" s="31" t="s">
        <v>147</v>
      </c>
      <c r="D21" s="31" t="s">
        <v>30</v>
      </c>
      <c r="E21" s="32" t="s">
        <v>148</v>
      </c>
      <c r="F21" s="42">
        <v>5</v>
      </c>
      <c r="G21" s="43">
        <v>44.39</v>
      </c>
      <c r="H21" s="44">
        <f t="shared" si="0"/>
        <v>10.39</v>
      </c>
      <c r="I21" s="45">
        <f t="shared" si="1"/>
        <v>15.39</v>
      </c>
      <c r="J21" s="46">
        <v>0</v>
      </c>
      <c r="K21" s="44">
        <v>35.81</v>
      </c>
      <c r="L21" s="44">
        <f t="shared" si="2"/>
        <v>9.810000000000002</v>
      </c>
      <c r="M21" s="45">
        <f t="shared" si="3"/>
        <v>9.810000000000002</v>
      </c>
      <c r="N21" s="47">
        <f t="shared" si="4"/>
        <v>25.200000000000003</v>
      </c>
      <c r="O21" s="48">
        <f t="shared" si="5"/>
        <v>80.2</v>
      </c>
      <c r="P21" s="49">
        <f t="shared" si="6"/>
        <v>14</v>
      </c>
    </row>
    <row r="22" spans="2:16" ht="12.75">
      <c r="B22" s="41">
        <v>4015</v>
      </c>
      <c r="C22" s="31" t="s">
        <v>134</v>
      </c>
      <c r="D22" s="31" t="s">
        <v>27</v>
      </c>
      <c r="E22" s="32" t="s">
        <v>149</v>
      </c>
      <c r="F22" s="42">
        <v>5</v>
      </c>
      <c r="G22" s="43">
        <v>38.55</v>
      </c>
      <c r="H22" s="44">
        <f t="shared" si="0"/>
        <v>4.549999999999997</v>
      </c>
      <c r="I22" s="45">
        <f t="shared" si="1"/>
        <v>9.549999999999997</v>
      </c>
      <c r="J22" s="46">
        <v>5</v>
      </c>
      <c r="K22" s="44">
        <v>37.93</v>
      </c>
      <c r="L22" s="44">
        <f t="shared" si="2"/>
        <v>11.93</v>
      </c>
      <c r="M22" s="45">
        <f t="shared" si="3"/>
        <v>16.93</v>
      </c>
      <c r="N22" s="47">
        <f t="shared" si="4"/>
        <v>26.479999999999997</v>
      </c>
      <c r="O22" s="48">
        <f t="shared" si="5"/>
        <v>76.47999999999999</v>
      </c>
      <c r="P22" s="49">
        <f t="shared" si="6"/>
        <v>15</v>
      </c>
    </row>
    <row r="23" spans="2:16" ht="12.75">
      <c r="B23" s="41">
        <v>4022</v>
      </c>
      <c r="C23" s="31" t="s">
        <v>119</v>
      </c>
      <c r="D23" s="31" t="s">
        <v>29</v>
      </c>
      <c r="E23" s="32" t="s">
        <v>150</v>
      </c>
      <c r="F23" s="42">
        <v>5</v>
      </c>
      <c r="G23" s="43">
        <v>42.28</v>
      </c>
      <c r="H23" s="44">
        <f t="shared" si="0"/>
        <v>8.280000000000001</v>
      </c>
      <c r="I23" s="45">
        <f t="shared" si="1"/>
        <v>13.280000000000001</v>
      </c>
      <c r="J23" s="46">
        <v>5</v>
      </c>
      <c r="K23" s="44">
        <v>39.93</v>
      </c>
      <c r="L23" s="44">
        <f t="shared" si="2"/>
        <v>13.93</v>
      </c>
      <c r="M23" s="45">
        <f t="shared" si="3"/>
        <v>18.93</v>
      </c>
      <c r="N23" s="47">
        <f t="shared" si="4"/>
        <v>32.21</v>
      </c>
      <c r="O23" s="48">
        <f t="shared" si="5"/>
        <v>82.21000000000001</v>
      </c>
      <c r="P23" s="49">
        <f t="shared" si="6"/>
        <v>16</v>
      </c>
    </row>
    <row r="24" spans="2:16" ht="12.75">
      <c r="B24" s="41">
        <v>4003</v>
      </c>
      <c r="C24" s="31" t="s">
        <v>151</v>
      </c>
      <c r="D24" s="31" t="s">
        <v>29</v>
      </c>
      <c r="E24" s="32" t="s">
        <v>152</v>
      </c>
      <c r="F24" s="42">
        <v>0</v>
      </c>
      <c r="G24" s="43">
        <v>46.69</v>
      </c>
      <c r="H24" s="44">
        <f t="shared" si="0"/>
        <v>12.689999999999998</v>
      </c>
      <c r="I24" s="45">
        <f t="shared" si="1"/>
        <v>12.689999999999998</v>
      </c>
      <c r="J24" s="46">
        <v>5</v>
      </c>
      <c r="K24" s="44">
        <v>41.49</v>
      </c>
      <c r="L24" s="44">
        <f t="shared" si="2"/>
        <v>15.490000000000002</v>
      </c>
      <c r="M24" s="45">
        <f t="shared" si="3"/>
        <v>20.490000000000002</v>
      </c>
      <c r="N24" s="47">
        <f t="shared" si="4"/>
        <v>33.18</v>
      </c>
      <c r="O24" s="48">
        <f t="shared" si="5"/>
        <v>88.18</v>
      </c>
      <c r="P24" s="49">
        <f t="shared" si="6"/>
        <v>17</v>
      </c>
    </row>
    <row r="25" spans="2:16" ht="12.75">
      <c r="B25" s="41">
        <v>4030</v>
      </c>
      <c r="C25" s="31" t="s">
        <v>122</v>
      </c>
      <c r="D25" s="31" t="s">
        <v>27</v>
      </c>
      <c r="E25" s="32" t="s">
        <v>153</v>
      </c>
      <c r="F25" s="42">
        <v>15</v>
      </c>
      <c r="G25" s="43">
        <v>46.97</v>
      </c>
      <c r="H25" s="44">
        <f t="shared" si="0"/>
        <v>12.969999999999999</v>
      </c>
      <c r="I25" s="45">
        <f t="shared" si="1"/>
        <v>27.97</v>
      </c>
      <c r="J25" s="46">
        <v>0</v>
      </c>
      <c r="K25" s="44">
        <v>33.37</v>
      </c>
      <c r="L25" s="44">
        <f t="shared" si="2"/>
        <v>7.369999999999997</v>
      </c>
      <c r="M25" s="45">
        <f t="shared" si="3"/>
        <v>7.369999999999997</v>
      </c>
      <c r="N25" s="47">
        <f t="shared" si="4"/>
        <v>35.339999999999996</v>
      </c>
      <c r="O25" s="48">
        <f t="shared" si="5"/>
        <v>80.34</v>
      </c>
      <c r="P25" s="49">
        <f t="shared" si="6"/>
        <v>18</v>
      </c>
    </row>
    <row r="26" spans="2:16" ht="12.75">
      <c r="B26" s="41">
        <v>4027</v>
      </c>
      <c r="C26" s="31" t="s">
        <v>154</v>
      </c>
      <c r="D26" s="31" t="s">
        <v>27</v>
      </c>
      <c r="E26" s="32" t="s">
        <v>155</v>
      </c>
      <c r="F26" s="42">
        <v>5</v>
      </c>
      <c r="G26" s="43">
        <v>43.18</v>
      </c>
      <c r="H26" s="44">
        <f t="shared" si="0"/>
        <v>9.18</v>
      </c>
      <c r="I26" s="45">
        <f t="shared" si="1"/>
        <v>14.18</v>
      </c>
      <c r="J26" s="46">
        <v>0</v>
      </c>
      <c r="K26" s="44" t="s">
        <v>71</v>
      </c>
      <c r="L26" s="44">
        <f t="shared" si="2"/>
        <v>100</v>
      </c>
      <c r="M26" s="45">
        <f t="shared" si="3"/>
        <v>100</v>
      </c>
      <c r="N26" s="47">
        <f t="shared" si="4"/>
        <v>114.18</v>
      </c>
      <c r="O26" s="48"/>
      <c r="P26" s="49" t="s">
        <v>188</v>
      </c>
    </row>
    <row r="27" spans="2:16" ht="12.75">
      <c r="B27" s="41">
        <v>4018</v>
      </c>
      <c r="C27" s="31" t="s">
        <v>156</v>
      </c>
      <c r="D27" s="31" t="s">
        <v>28</v>
      </c>
      <c r="E27" s="32" t="s">
        <v>157</v>
      </c>
      <c r="F27" s="42">
        <v>15</v>
      </c>
      <c r="G27" s="43">
        <v>47.9</v>
      </c>
      <c r="H27" s="44">
        <f t="shared" si="0"/>
        <v>13.899999999999999</v>
      </c>
      <c r="I27" s="45">
        <f t="shared" si="1"/>
        <v>28.9</v>
      </c>
      <c r="J27" s="46">
        <v>0</v>
      </c>
      <c r="K27" s="44" t="s">
        <v>71</v>
      </c>
      <c r="L27" s="44">
        <f t="shared" si="2"/>
        <v>100</v>
      </c>
      <c r="M27" s="45">
        <f t="shared" si="3"/>
        <v>100</v>
      </c>
      <c r="N27" s="47">
        <f t="shared" si="4"/>
        <v>128.9</v>
      </c>
      <c r="O27" s="48"/>
      <c r="P27" s="49" t="s">
        <v>188</v>
      </c>
    </row>
    <row r="28" spans="2:16" ht="12.75">
      <c r="B28" s="41">
        <v>4002</v>
      </c>
      <c r="C28" s="31" t="s">
        <v>158</v>
      </c>
      <c r="D28" s="31" t="s">
        <v>28</v>
      </c>
      <c r="E28" s="32" t="s">
        <v>159</v>
      </c>
      <c r="F28" s="42">
        <v>0</v>
      </c>
      <c r="G28" s="43" t="s">
        <v>71</v>
      </c>
      <c r="H28" s="44">
        <f t="shared" si="0"/>
        <v>120</v>
      </c>
      <c r="I28" s="45">
        <f t="shared" si="1"/>
        <v>120</v>
      </c>
      <c r="J28" s="46"/>
      <c r="K28" s="44"/>
      <c r="L28" s="44"/>
      <c r="M28" s="45"/>
      <c r="N28" s="47"/>
      <c r="O28" s="48"/>
      <c r="P28" s="49"/>
    </row>
    <row r="29" spans="2:16" ht="12.75">
      <c r="B29" s="41">
        <v>4004</v>
      </c>
      <c r="C29" s="31" t="s">
        <v>160</v>
      </c>
      <c r="D29" s="31" t="s">
        <v>31</v>
      </c>
      <c r="E29" s="32" t="s">
        <v>161</v>
      </c>
      <c r="F29" s="42">
        <v>0</v>
      </c>
      <c r="G29" s="43" t="s">
        <v>71</v>
      </c>
      <c r="H29" s="44">
        <f t="shared" si="0"/>
        <v>120</v>
      </c>
      <c r="I29" s="45">
        <f t="shared" si="1"/>
        <v>120</v>
      </c>
      <c r="J29" s="46"/>
      <c r="K29" s="44"/>
      <c r="L29" s="44"/>
      <c r="M29" s="45"/>
      <c r="N29" s="47"/>
      <c r="O29" s="48"/>
      <c r="P29" s="49"/>
    </row>
    <row r="30" spans="2:16" ht="12.75">
      <c r="B30" s="41">
        <v>4005</v>
      </c>
      <c r="C30" s="31" t="s">
        <v>47</v>
      </c>
      <c r="D30" s="31" t="s">
        <v>26</v>
      </c>
      <c r="E30" s="32" t="s">
        <v>162</v>
      </c>
      <c r="F30" s="42">
        <v>0</v>
      </c>
      <c r="G30" s="43" t="s">
        <v>71</v>
      </c>
      <c r="H30" s="44">
        <f t="shared" si="0"/>
        <v>120</v>
      </c>
      <c r="I30" s="45">
        <f t="shared" si="1"/>
        <v>120</v>
      </c>
      <c r="J30" s="46"/>
      <c r="K30" s="44"/>
      <c r="L30" s="44"/>
      <c r="M30" s="45"/>
      <c r="N30" s="47"/>
      <c r="O30" s="48"/>
      <c r="P30" s="49"/>
    </row>
    <row r="31" spans="2:16" ht="12.75">
      <c r="B31" s="41">
        <v>4008</v>
      </c>
      <c r="C31" s="31" t="s">
        <v>163</v>
      </c>
      <c r="D31" s="31" t="s">
        <v>31</v>
      </c>
      <c r="E31" s="32" t="s">
        <v>164</v>
      </c>
      <c r="F31" s="42">
        <v>0</v>
      </c>
      <c r="G31" s="43" t="s">
        <v>71</v>
      </c>
      <c r="H31" s="44">
        <f t="shared" si="0"/>
        <v>120</v>
      </c>
      <c r="I31" s="45">
        <f t="shared" si="1"/>
        <v>120</v>
      </c>
      <c r="J31" s="46"/>
      <c r="K31" s="44"/>
      <c r="L31" s="44"/>
      <c r="M31" s="45"/>
      <c r="N31" s="47"/>
      <c r="O31" s="48"/>
      <c r="P31" s="49"/>
    </row>
    <row r="32" spans="2:16" ht="12.75">
      <c r="B32" s="41">
        <v>4009</v>
      </c>
      <c r="C32" s="31" t="s">
        <v>55</v>
      </c>
      <c r="D32" s="31" t="s">
        <v>26</v>
      </c>
      <c r="E32" s="32" t="s">
        <v>165</v>
      </c>
      <c r="F32" s="42">
        <v>0</v>
      </c>
      <c r="G32" s="43" t="s">
        <v>71</v>
      </c>
      <c r="H32" s="44">
        <f t="shared" si="0"/>
        <v>120</v>
      </c>
      <c r="I32" s="45">
        <f t="shared" si="1"/>
        <v>120</v>
      </c>
      <c r="J32" s="46"/>
      <c r="K32" s="44"/>
      <c r="L32" s="44"/>
      <c r="M32" s="45"/>
      <c r="N32" s="47"/>
      <c r="O32" s="48"/>
      <c r="P32" s="49"/>
    </row>
    <row r="33" spans="2:16" ht="12.75">
      <c r="B33" s="41">
        <v>4011</v>
      </c>
      <c r="C33" s="31" t="s">
        <v>166</v>
      </c>
      <c r="D33" s="31" t="s">
        <v>28</v>
      </c>
      <c r="E33" s="32" t="s">
        <v>167</v>
      </c>
      <c r="F33" s="42">
        <v>0</v>
      </c>
      <c r="G33" s="43" t="s">
        <v>71</v>
      </c>
      <c r="H33" s="44">
        <f t="shared" si="0"/>
        <v>120</v>
      </c>
      <c r="I33" s="45">
        <f t="shared" si="1"/>
        <v>120</v>
      </c>
      <c r="J33" s="46"/>
      <c r="K33" s="44"/>
      <c r="L33" s="44"/>
      <c r="M33" s="45"/>
      <c r="N33" s="47"/>
      <c r="O33" s="48"/>
      <c r="P33" s="49"/>
    </row>
    <row r="34" spans="2:16" ht="12.75">
      <c r="B34" s="41">
        <v>4012</v>
      </c>
      <c r="C34" s="31" t="s">
        <v>168</v>
      </c>
      <c r="D34" s="31" t="s">
        <v>31</v>
      </c>
      <c r="E34" s="32" t="s">
        <v>169</v>
      </c>
      <c r="F34" s="42">
        <v>0</v>
      </c>
      <c r="G34" s="43" t="s">
        <v>71</v>
      </c>
      <c r="H34" s="44">
        <f t="shared" si="0"/>
        <v>120</v>
      </c>
      <c r="I34" s="45">
        <f t="shared" si="1"/>
        <v>120</v>
      </c>
      <c r="J34" s="46"/>
      <c r="K34" s="44"/>
      <c r="L34" s="44"/>
      <c r="M34" s="45"/>
      <c r="N34" s="47"/>
      <c r="O34" s="48"/>
      <c r="P34" s="49"/>
    </row>
    <row r="35" spans="2:16" ht="12.75">
      <c r="B35" s="41">
        <v>4013</v>
      </c>
      <c r="C35" s="31" t="s">
        <v>170</v>
      </c>
      <c r="D35" s="31" t="s">
        <v>26</v>
      </c>
      <c r="E35" s="32" t="s">
        <v>171</v>
      </c>
      <c r="F35" s="42">
        <v>0</v>
      </c>
      <c r="G35" s="43" t="s">
        <v>71</v>
      </c>
      <c r="H35" s="44">
        <f t="shared" si="0"/>
        <v>120</v>
      </c>
      <c r="I35" s="45">
        <f t="shared" si="1"/>
        <v>120</v>
      </c>
      <c r="J35" s="46"/>
      <c r="K35" s="44"/>
      <c r="L35" s="44"/>
      <c r="M35" s="45"/>
      <c r="N35" s="47"/>
      <c r="O35" s="48"/>
      <c r="P35" s="49"/>
    </row>
    <row r="36" spans="2:16" ht="12.75">
      <c r="B36" s="41">
        <v>4024</v>
      </c>
      <c r="C36" s="31" t="s">
        <v>69</v>
      </c>
      <c r="D36" s="31" t="s">
        <v>27</v>
      </c>
      <c r="E36" s="32" t="s">
        <v>172</v>
      </c>
      <c r="F36" s="42">
        <v>0</v>
      </c>
      <c r="G36" s="43" t="s">
        <v>71</v>
      </c>
      <c r="H36" s="44">
        <f t="shared" si="0"/>
        <v>120</v>
      </c>
      <c r="I36" s="45">
        <f t="shared" si="1"/>
        <v>120</v>
      </c>
      <c r="J36" s="46"/>
      <c r="K36" s="44"/>
      <c r="L36" s="44"/>
      <c r="M36" s="45"/>
      <c r="N36" s="47"/>
      <c r="O36" s="48"/>
      <c r="P36" s="49"/>
    </row>
    <row r="37" spans="2:16" ht="12.75">
      <c r="B37" s="41">
        <v>4028</v>
      </c>
      <c r="C37" s="31" t="s">
        <v>40</v>
      </c>
      <c r="D37" s="31" t="s">
        <v>28</v>
      </c>
      <c r="E37" s="32" t="s">
        <v>41</v>
      </c>
      <c r="F37" s="42">
        <v>0</v>
      </c>
      <c r="G37" s="43" t="s">
        <v>71</v>
      </c>
      <c r="H37" s="44">
        <f t="shared" si="0"/>
        <v>120</v>
      </c>
      <c r="I37" s="45">
        <f t="shared" si="1"/>
        <v>120</v>
      </c>
      <c r="J37" s="46"/>
      <c r="K37" s="44"/>
      <c r="L37" s="44"/>
      <c r="M37" s="45"/>
      <c r="N37" s="47"/>
      <c r="O37" s="48"/>
      <c r="P37" s="49"/>
    </row>
    <row r="38" spans="2:16" ht="13.5" thickBot="1">
      <c r="B38" s="50"/>
      <c r="C38" s="51"/>
      <c r="D38" s="51"/>
      <c r="E38" s="52"/>
      <c r="F38" s="53"/>
      <c r="G38" s="51"/>
      <c r="H38" s="51"/>
      <c r="I38" s="54"/>
      <c r="J38" s="53"/>
      <c r="K38" s="51"/>
      <c r="L38" s="51"/>
      <c r="M38" s="54"/>
      <c r="N38" s="55"/>
      <c r="O38" s="52"/>
      <c r="P38" s="56"/>
    </row>
  </sheetData>
  <sheetProtection/>
  <mergeCells count="9"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conditionalFormatting sqref="H8:H37 L8:L37">
    <cfRule type="cellIs" priority="1" dxfId="0" operator="equal" stopIfTrue="1">
      <formula>5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workbookViewId="0" topLeftCell="E1">
      <selection activeCell="G16" sqref="G16"/>
    </sheetView>
  </sheetViews>
  <sheetFormatPr defaultColWidth="9.00390625" defaultRowHeight="12.75"/>
  <cols>
    <col min="1" max="1" width="1.00390625" style="9" customWidth="1"/>
    <col min="2" max="2" width="5.125" style="8" customWidth="1"/>
    <col min="3" max="4" width="18.75390625" style="9" customWidth="1"/>
    <col min="5" max="5" width="16.75390625" style="9" customWidth="1"/>
    <col min="6" max="13" width="7.75390625" style="9" customWidth="1"/>
    <col min="14" max="15" width="9.125" style="9" customWidth="1"/>
    <col min="16" max="16" width="6.75390625" style="9" customWidth="1"/>
    <col min="17" max="16384" width="9.125" style="9" customWidth="1"/>
  </cols>
  <sheetData>
    <row r="1" ht="5.25" customHeight="1"/>
    <row r="2" spans="2:16" ht="18.75">
      <c r="B2" s="10" t="s">
        <v>1</v>
      </c>
      <c r="C2" s="11"/>
      <c r="D2" s="11"/>
      <c r="E2" s="12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3.5" thickBot="1">
      <c r="E3" s="12"/>
    </row>
    <row r="4" spans="2:15" s="8" customFormat="1" ht="12.75">
      <c r="B4" s="15" t="s">
        <v>187</v>
      </c>
      <c r="E4" s="12"/>
      <c r="F4" s="16" t="s">
        <v>5</v>
      </c>
      <c r="G4" s="17">
        <v>125</v>
      </c>
      <c r="H4" s="17" t="s">
        <v>6</v>
      </c>
      <c r="I4" s="18">
        <v>34</v>
      </c>
      <c r="J4" s="16" t="s">
        <v>5</v>
      </c>
      <c r="K4" s="17">
        <v>105</v>
      </c>
      <c r="L4" s="17" t="s">
        <v>6</v>
      </c>
      <c r="M4" s="18">
        <v>26</v>
      </c>
      <c r="N4" s="19"/>
      <c r="O4" s="19"/>
    </row>
    <row r="5" spans="5:15" s="8" customFormat="1" ht="13.5" thickBot="1">
      <c r="E5" s="12"/>
      <c r="F5" s="20" t="s">
        <v>7</v>
      </c>
      <c r="G5" s="21">
        <v>3.7</v>
      </c>
      <c r="H5" s="21" t="s">
        <v>8</v>
      </c>
      <c r="I5" s="22">
        <v>51</v>
      </c>
      <c r="J5" s="20" t="s">
        <v>7</v>
      </c>
      <c r="K5" s="23">
        <v>4</v>
      </c>
      <c r="L5" s="21" t="s">
        <v>8</v>
      </c>
      <c r="M5" s="24">
        <v>39</v>
      </c>
      <c r="N5" s="19"/>
      <c r="O5" s="19"/>
    </row>
    <row r="6" spans="2:16" ht="13.5" customHeight="1">
      <c r="B6" s="100" t="s">
        <v>9</v>
      </c>
      <c r="C6" s="108" t="s">
        <v>10</v>
      </c>
      <c r="D6" s="108" t="s">
        <v>11</v>
      </c>
      <c r="E6" s="110" t="s">
        <v>12</v>
      </c>
      <c r="F6" s="115" t="s">
        <v>13</v>
      </c>
      <c r="G6" s="113"/>
      <c r="H6" s="113"/>
      <c r="I6" s="116"/>
      <c r="J6" s="112" t="s">
        <v>14</v>
      </c>
      <c r="K6" s="113"/>
      <c r="L6" s="113"/>
      <c r="M6" s="114"/>
      <c r="N6" s="104" t="s">
        <v>15</v>
      </c>
      <c r="O6" s="106" t="s">
        <v>16</v>
      </c>
      <c r="P6" s="102" t="s">
        <v>17</v>
      </c>
    </row>
    <row r="7" spans="2:16" ht="34.5" thickBot="1">
      <c r="B7" s="101"/>
      <c r="C7" s="109"/>
      <c r="D7" s="109"/>
      <c r="E7" s="111"/>
      <c r="F7" s="25" t="s">
        <v>18</v>
      </c>
      <c r="G7" s="26" t="s">
        <v>19</v>
      </c>
      <c r="H7" s="26" t="s">
        <v>20</v>
      </c>
      <c r="I7" s="27" t="s">
        <v>21</v>
      </c>
      <c r="J7" s="28" t="s">
        <v>18</v>
      </c>
      <c r="K7" s="26" t="s">
        <v>19</v>
      </c>
      <c r="L7" s="26" t="s">
        <v>20</v>
      </c>
      <c r="M7" s="29" t="s">
        <v>21</v>
      </c>
      <c r="N7" s="105"/>
      <c r="O7" s="107"/>
      <c r="P7" s="103"/>
    </row>
    <row r="8" spans="2:16" ht="12.75">
      <c r="B8" s="41">
        <v>3004</v>
      </c>
      <c r="C8" s="31" t="s">
        <v>94</v>
      </c>
      <c r="D8" s="31" t="s">
        <v>27</v>
      </c>
      <c r="E8" s="32" t="s">
        <v>173</v>
      </c>
      <c r="F8" s="33">
        <v>0</v>
      </c>
      <c r="G8" s="34">
        <v>35.53</v>
      </c>
      <c r="H8" s="35">
        <f aca="true" t="shared" si="0" ref="H8:H20">IF(OR(G8="снят",G8="н/я"),120,IF(G8&gt;I$4,G8-I$4,0))</f>
        <v>1.5300000000000011</v>
      </c>
      <c r="I8" s="36">
        <f aca="true" t="shared" si="1" ref="I8:I20">F8+H8</f>
        <v>1.5300000000000011</v>
      </c>
      <c r="J8" s="33">
        <v>0</v>
      </c>
      <c r="K8" s="35">
        <v>30.58</v>
      </c>
      <c r="L8" s="35">
        <f>IF(OR(K8="снят",K8="н/я"),100,IF(K8&gt;M$4,K8-M$4,0))</f>
        <v>4.579999999999998</v>
      </c>
      <c r="M8" s="36">
        <f>J8+L8</f>
        <v>4.579999999999998</v>
      </c>
      <c r="N8" s="38">
        <f>I8+M8</f>
        <v>6.109999999999999</v>
      </c>
      <c r="O8" s="39">
        <f>IF(OR(G8="снят",G8="н/я",K8="снят",K8="н/я"),"—",G8+K8)</f>
        <v>66.11</v>
      </c>
      <c r="P8" s="40">
        <v>1</v>
      </c>
    </row>
    <row r="9" spans="2:16" ht="12.75">
      <c r="B9" s="41">
        <v>3008</v>
      </c>
      <c r="C9" s="31" t="s">
        <v>59</v>
      </c>
      <c r="D9" s="31" t="s">
        <v>26</v>
      </c>
      <c r="E9" s="32" t="s">
        <v>174</v>
      </c>
      <c r="F9" s="42">
        <v>0</v>
      </c>
      <c r="G9" s="43">
        <v>37.59</v>
      </c>
      <c r="H9" s="44">
        <f t="shared" si="0"/>
        <v>3.5900000000000034</v>
      </c>
      <c r="I9" s="45">
        <f t="shared" si="1"/>
        <v>3.5900000000000034</v>
      </c>
      <c r="J9" s="42">
        <v>0</v>
      </c>
      <c r="K9" s="44">
        <v>33.34</v>
      </c>
      <c r="L9" s="44">
        <f>IF(OR(K9="снят",K9="н/я"),100,IF(K9&gt;M$4,K9-M$4,0))</f>
        <v>7.340000000000003</v>
      </c>
      <c r="M9" s="45">
        <f>J9+L9</f>
        <v>7.340000000000003</v>
      </c>
      <c r="N9" s="47">
        <f>I9+M9</f>
        <v>10.930000000000007</v>
      </c>
      <c r="O9" s="48">
        <f>IF(OR(G9="снят",G9="н/я",K9="снят",K9="н/я"),"—",G9+K9)</f>
        <v>70.93</v>
      </c>
      <c r="P9" s="49">
        <f>P8+1</f>
        <v>2</v>
      </c>
    </row>
    <row r="10" spans="2:16" ht="12.75">
      <c r="B10" s="41">
        <v>3012</v>
      </c>
      <c r="C10" s="31" t="s">
        <v>132</v>
      </c>
      <c r="D10" s="31" t="s">
        <v>28</v>
      </c>
      <c r="E10" s="32" t="s">
        <v>175</v>
      </c>
      <c r="F10" s="42">
        <v>0</v>
      </c>
      <c r="G10" s="43">
        <v>40.96</v>
      </c>
      <c r="H10" s="44">
        <f t="shared" si="0"/>
        <v>6.960000000000001</v>
      </c>
      <c r="I10" s="45">
        <f t="shared" si="1"/>
        <v>6.960000000000001</v>
      </c>
      <c r="J10" s="42">
        <v>0</v>
      </c>
      <c r="K10" s="44">
        <v>33.27</v>
      </c>
      <c r="L10" s="44">
        <f>IF(OR(K10="снят",K10="н/я"),100,IF(K10&gt;M$4,K10-M$4,0))</f>
        <v>7.270000000000003</v>
      </c>
      <c r="M10" s="45">
        <f>J10+L10</f>
        <v>7.270000000000003</v>
      </c>
      <c r="N10" s="47">
        <f>I10+M10</f>
        <v>14.230000000000004</v>
      </c>
      <c r="O10" s="48">
        <f>IF(OR(G10="снят",G10="н/я",K10="снят",K10="н/я"),"—",G10+K10)</f>
        <v>74.23</v>
      </c>
      <c r="P10" s="49">
        <f>P9+1</f>
        <v>3</v>
      </c>
    </row>
    <row r="11" spans="2:16" ht="12.75">
      <c r="B11" s="41">
        <v>3002</v>
      </c>
      <c r="C11" s="31" t="s">
        <v>72</v>
      </c>
      <c r="D11" s="31" t="s">
        <v>28</v>
      </c>
      <c r="E11" s="32" t="s">
        <v>176</v>
      </c>
      <c r="F11" s="42">
        <v>5</v>
      </c>
      <c r="G11" s="43">
        <v>47.31</v>
      </c>
      <c r="H11" s="44">
        <f t="shared" si="0"/>
        <v>13.310000000000002</v>
      </c>
      <c r="I11" s="45">
        <f t="shared" si="1"/>
        <v>18.310000000000002</v>
      </c>
      <c r="J11" s="42">
        <v>0</v>
      </c>
      <c r="K11" s="44">
        <v>34</v>
      </c>
      <c r="L11" s="44">
        <f>IF(OR(K11="снят",K11="н/я"),100,IF(K11&gt;M$4,K11-M$4,0))</f>
        <v>8</v>
      </c>
      <c r="M11" s="45">
        <f>J11+L11</f>
        <v>8</v>
      </c>
      <c r="N11" s="47">
        <f>I11+M11</f>
        <v>26.310000000000002</v>
      </c>
      <c r="O11" s="48">
        <f>IF(OR(G11="снят",G11="н/я",K11="снят",K11="н/я"),"—",G11+K11)</f>
        <v>81.31</v>
      </c>
      <c r="P11" s="49">
        <f>P10+1</f>
        <v>4</v>
      </c>
    </row>
    <row r="12" spans="2:16" ht="12.75">
      <c r="B12" s="41">
        <v>3011</v>
      </c>
      <c r="C12" s="31" t="s">
        <v>134</v>
      </c>
      <c r="D12" s="31" t="s">
        <v>27</v>
      </c>
      <c r="E12" s="32" t="s">
        <v>177</v>
      </c>
      <c r="F12" s="42">
        <v>10</v>
      </c>
      <c r="G12" s="43">
        <v>48.41</v>
      </c>
      <c r="H12" s="44">
        <f t="shared" si="0"/>
        <v>14.409999999999997</v>
      </c>
      <c r="I12" s="45">
        <f t="shared" si="1"/>
        <v>24.409999999999997</v>
      </c>
      <c r="J12" s="42">
        <v>0</v>
      </c>
      <c r="K12" s="44">
        <v>32.36</v>
      </c>
      <c r="L12" s="44">
        <f>IF(OR(K12="снят",K12="н/я"),100,IF(K12&gt;M$4,K12-M$4,0))</f>
        <v>6.359999999999999</v>
      </c>
      <c r="M12" s="45">
        <f>J12+L12</f>
        <v>6.359999999999999</v>
      </c>
      <c r="N12" s="47">
        <f>I12+M12</f>
        <v>30.769999999999996</v>
      </c>
      <c r="O12" s="48">
        <f>IF(OR(G12="снят",G12="н/я",K12="снят",K12="н/я"),"—",G12+K12)</f>
        <v>80.77</v>
      </c>
      <c r="P12" s="49">
        <f>P11+1</f>
        <v>5</v>
      </c>
    </row>
    <row r="13" spans="2:16" ht="12.75">
      <c r="B13" s="41">
        <v>3001</v>
      </c>
      <c r="C13" s="31" t="s">
        <v>78</v>
      </c>
      <c r="D13" s="31" t="s">
        <v>27</v>
      </c>
      <c r="E13" s="32" t="s">
        <v>178</v>
      </c>
      <c r="F13" s="42">
        <v>0</v>
      </c>
      <c r="G13" s="43" t="s">
        <v>71</v>
      </c>
      <c r="H13" s="44">
        <f t="shared" si="0"/>
        <v>120</v>
      </c>
      <c r="I13" s="45">
        <f t="shared" si="1"/>
        <v>120</v>
      </c>
      <c r="J13" s="42"/>
      <c r="K13" s="44"/>
      <c r="L13" s="44"/>
      <c r="M13" s="45"/>
      <c r="N13" s="47"/>
      <c r="O13" s="48"/>
      <c r="P13" s="49"/>
    </row>
    <row r="14" spans="2:16" ht="12.75">
      <c r="B14" s="41">
        <v>3003</v>
      </c>
      <c r="C14" s="31" t="s">
        <v>47</v>
      </c>
      <c r="D14" s="31" t="s">
        <v>26</v>
      </c>
      <c r="E14" s="32" t="s">
        <v>179</v>
      </c>
      <c r="F14" s="42">
        <v>0</v>
      </c>
      <c r="G14" s="43" t="s">
        <v>71</v>
      </c>
      <c r="H14" s="44">
        <f t="shared" si="0"/>
        <v>120</v>
      </c>
      <c r="I14" s="45">
        <f t="shared" si="1"/>
        <v>120</v>
      </c>
      <c r="J14" s="42"/>
      <c r="K14" s="44"/>
      <c r="L14" s="44"/>
      <c r="M14" s="45"/>
      <c r="N14" s="47"/>
      <c r="O14" s="48"/>
      <c r="P14" s="49"/>
    </row>
    <row r="15" spans="2:16" ht="12.75">
      <c r="B15" s="41">
        <v>3005</v>
      </c>
      <c r="C15" s="31" t="s">
        <v>126</v>
      </c>
      <c r="D15" s="31" t="s">
        <v>26</v>
      </c>
      <c r="E15" s="32" t="s">
        <v>180</v>
      </c>
      <c r="F15" s="42">
        <v>0</v>
      </c>
      <c r="G15" s="43" t="s">
        <v>71</v>
      </c>
      <c r="H15" s="44">
        <f t="shared" si="0"/>
        <v>120</v>
      </c>
      <c r="I15" s="45">
        <f t="shared" si="1"/>
        <v>120</v>
      </c>
      <c r="J15" s="42"/>
      <c r="K15" s="44"/>
      <c r="L15" s="44"/>
      <c r="M15" s="45"/>
      <c r="N15" s="47"/>
      <c r="O15" s="48"/>
      <c r="P15" s="49"/>
    </row>
    <row r="16" spans="2:16" ht="12.75">
      <c r="B16" s="41">
        <v>3006</v>
      </c>
      <c r="C16" s="31" t="s">
        <v>140</v>
      </c>
      <c r="D16" s="31" t="s">
        <v>28</v>
      </c>
      <c r="E16" s="32" t="s">
        <v>181</v>
      </c>
      <c r="F16" s="42">
        <v>0</v>
      </c>
      <c r="G16" s="43" t="s">
        <v>71</v>
      </c>
      <c r="H16" s="44">
        <f t="shared" si="0"/>
        <v>120</v>
      </c>
      <c r="I16" s="45">
        <f t="shared" si="1"/>
        <v>120</v>
      </c>
      <c r="J16" s="42"/>
      <c r="K16" s="44"/>
      <c r="L16" s="44"/>
      <c r="M16" s="45"/>
      <c r="N16" s="47"/>
      <c r="O16" s="48"/>
      <c r="P16" s="49"/>
    </row>
    <row r="17" spans="2:16" ht="12.75">
      <c r="B17" s="41">
        <v>3007</v>
      </c>
      <c r="C17" s="31" t="s">
        <v>168</v>
      </c>
      <c r="D17" s="31" t="s">
        <v>31</v>
      </c>
      <c r="E17" s="32" t="s">
        <v>182</v>
      </c>
      <c r="F17" s="42">
        <v>0</v>
      </c>
      <c r="G17" s="43" t="s">
        <v>71</v>
      </c>
      <c r="H17" s="44">
        <f t="shared" si="0"/>
        <v>120</v>
      </c>
      <c r="I17" s="45">
        <f t="shared" si="1"/>
        <v>120</v>
      </c>
      <c r="J17" s="42"/>
      <c r="K17" s="44"/>
      <c r="L17" s="44"/>
      <c r="M17" s="45"/>
      <c r="N17" s="47"/>
      <c r="O17" s="48"/>
      <c r="P17" s="49"/>
    </row>
    <row r="18" spans="2:16" ht="12.75">
      <c r="B18" s="41">
        <v>3009</v>
      </c>
      <c r="C18" s="31" t="s">
        <v>57</v>
      </c>
      <c r="D18" s="31" t="s">
        <v>27</v>
      </c>
      <c r="E18" s="32" t="s">
        <v>183</v>
      </c>
      <c r="F18" s="42">
        <v>0</v>
      </c>
      <c r="G18" s="43" t="s">
        <v>71</v>
      </c>
      <c r="H18" s="44">
        <f t="shared" si="0"/>
        <v>120</v>
      </c>
      <c r="I18" s="45">
        <f t="shared" si="1"/>
        <v>120</v>
      </c>
      <c r="J18" s="42"/>
      <c r="K18" s="44"/>
      <c r="L18" s="44"/>
      <c r="M18" s="45"/>
      <c r="N18" s="47"/>
      <c r="O18" s="48"/>
      <c r="P18" s="49"/>
    </row>
    <row r="19" spans="2:16" ht="12.75">
      <c r="B19" s="41">
        <v>3010</v>
      </c>
      <c r="C19" s="31" t="s">
        <v>104</v>
      </c>
      <c r="D19" s="31" t="s">
        <v>28</v>
      </c>
      <c r="E19" s="32" t="s">
        <v>184</v>
      </c>
      <c r="F19" s="42">
        <v>0</v>
      </c>
      <c r="G19" s="43" t="s">
        <v>71</v>
      </c>
      <c r="H19" s="44">
        <f t="shared" si="0"/>
        <v>120</v>
      </c>
      <c r="I19" s="45">
        <f t="shared" si="1"/>
        <v>120</v>
      </c>
      <c r="J19" s="42"/>
      <c r="K19" s="44"/>
      <c r="L19" s="44"/>
      <c r="M19" s="45"/>
      <c r="N19" s="47"/>
      <c r="O19" s="48"/>
      <c r="P19" s="49"/>
    </row>
    <row r="20" spans="2:16" ht="12.75">
      <c r="B20" s="41">
        <v>3013</v>
      </c>
      <c r="C20" s="31" t="s">
        <v>185</v>
      </c>
      <c r="D20" s="31" t="s">
        <v>28</v>
      </c>
      <c r="E20" s="32" t="s">
        <v>186</v>
      </c>
      <c r="F20" s="42">
        <v>0</v>
      </c>
      <c r="G20" s="43" t="s">
        <v>71</v>
      </c>
      <c r="H20" s="44">
        <f t="shared" si="0"/>
        <v>120</v>
      </c>
      <c r="I20" s="45">
        <f t="shared" si="1"/>
        <v>120</v>
      </c>
      <c r="J20" s="42"/>
      <c r="K20" s="44"/>
      <c r="L20" s="44"/>
      <c r="M20" s="45"/>
      <c r="N20" s="47"/>
      <c r="O20" s="48"/>
      <c r="P20" s="49"/>
    </row>
    <row r="21" spans="2:16" ht="13.5" thickBot="1">
      <c r="B21" s="50"/>
      <c r="C21" s="51"/>
      <c r="D21" s="51"/>
      <c r="E21" s="52"/>
      <c r="F21" s="53"/>
      <c r="G21" s="51"/>
      <c r="H21" s="51"/>
      <c r="I21" s="54"/>
      <c r="J21" s="53"/>
      <c r="K21" s="51"/>
      <c r="L21" s="51"/>
      <c r="M21" s="54"/>
      <c r="N21" s="55"/>
      <c r="O21" s="52"/>
      <c r="P21" s="56"/>
    </row>
  </sheetData>
  <sheetProtection/>
  <mergeCells count="9"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conditionalFormatting sqref="H8:H20 L8:L20">
    <cfRule type="cellIs" priority="1" dxfId="0" operator="equal" stopIfTrue="1">
      <formula>5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J4" sqref="J4"/>
    </sheetView>
  </sheetViews>
  <sheetFormatPr defaultColWidth="9.00390625" defaultRowHeight="12.75"/>
  <cols>
    <col min="1" max="1" width="4.75390625" style="61" customWidth="1"/>
    <col min="2" max="3" width="18.75390625" style="61" customWidth="1"/>
    <col min="4" max="4" width="16.75390625" style="61" customWidth="1"/>
    <col min="5" max="8" width="7.75390625" style="61" customWidth="1"/>
    <col min="9" max="9" width="6.75390625" style="61" customWidth="1"/>
    <col min="10" max="16384" width="9.125" style="61" customWidth="1"/>
  </cols>
  <sheetData>
    <row r="1" spans="1:9" ht="18.75">
      <c r="A1" s="57" t="s">
        <v>22</v>
      </c>
      <c r="B1" s="58"/>
      <c r="C1" s="58"/>
      <c r="D1" s="58"/>
      <c r="E1" s="59"/>
      <c r="F1" s="60"/>
      <c r="G1" s="60"/>
      <c r="H1" s="60"/>
      <c r="I1" s="60"/>
    </row>
    <row r="2" ht="13.5" thickBot="1"/>
    <row r="3" spans="1:8" s="63" customFormat="1" ht="12.75">
      <c r="A3" s="62" t="s">
        <v>23</v>
      </c>
      <c r="E3" s="64" t="s">
        <v>5</v>
      </c>
      <c r="F3" s="65">
        <f>Maxi!G4</f>
        <v>125</v>
      </c>
      <c r="G3" s="65" t="s">
        <v>6</v>
      </c>
      <c r="H3" s="66">
        <f>Maxi!I4</f>
        <v>34</v>
      </c>
    </row>
    <row r="4" spans="5:8" s="63" customFormat="1" ht="13.5" thickBot="1">
      <c r="E4" s="67" t="s">
        <v>7</v>
      </c>
      <c r="F4" s="68">
        <f>Maxi!G5</f>
        <v>3.7</v>
      </c>
      <c r="G4" s="68" t="s">
        <v>8</v>
      </c>
      <c r="H4" s="69">
        <f>Maxi!I5</f>
        <v>51</v>
      </c>
    </row>
    <row r="5" spans="1:9" ht="13.5" customHeight="1" thickBot="1">
      <c r="A5" s="70" t="s">
        <v>9</v>
      </c>
      <c r="B5" s="119" t="s">
        <v>10</v>
      </c>
      <c r="C5" s="119" t="s">
        <v>11</v>
      </c>
      <c r="D5" s="121" t="s">
        <v>12</v>
      </c>
      <c r="E5" s="123" t="s">
        <v>13</v>
      </c>
      <c r="F5" s="124"/>
      <c r="G5" s="125"/>
      <c r="H5" s="124"/>
      <c r="I5" s="117" t="s">
        <v>17</v>
      </c>
    </row>
    <row r="6" spans="1:26" ht="34.5" thickBot="1">
      <c r="A6" s="71" t="s">
        <v>24</v>
      </c>
      <c r="B6" s="120"/>
      <c r="C6" s="120"/>
      <c r="D6" s="122"/>
      <c r="E6" s="72" t="s">
        <v>18</v>
      </c>
      <c r="F6" s="73" t="s">
        <v>19</v>
      </c>
      <c r="G6" s="73" t="s">
        <v>20</v>
      </c>
      <c r="H6" s="73" t="s">
        <v>21</v>
      </c>
      <c r="I6" s="118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11" ht="12.75">
      <c r="A7" s="75">
        <v>5502</v>
      </c>
      <c r="B7" s="76" t="s">
        <v>33</v>
      </c>
      <c r="C7" s="77" t="s">
        <v>28</v>
      </c>
      <c r="D7" s="76" t="s">
        <v>34</v>
      </c>
      <c r="E7" s="78">
        <v>0</v>
      </c>
      <c r="F7" s="79">
        <v>40.55</v>
      </c>
      <c r="G7" s="79">
        <f aca="true" t="shared" si="0" ref="G7:G13">IF(OR(F7="снят",F7="н/я"),120,IF(F7&gt;H$3,F7-H$3,0))</f>
        <v>6.549999999999997</v>
      </c>
      <c r="H7" s="80">
        <f aca="true" t="shared" si="1" ref="H7:H13">E7+G7</f>
        <v>6.549999999999997</v>
      </c>
      <c r="I7" s="81">
        <v>1</v>
      </c>
      <c r="K7" s="82">
        <f aca="true" t="shared" si="2" ref="K7:K13">H7*100-ABS(F7-$H$3)</f>
        <v>648.4499999999998</v>
      </c>
    </row>
    <row r="8" spans="1:11" ht="12.75">
      <c r="A8" s="83">
        <v>5508</v>
      </c>
      <c r="B8" s="84" t="s">
        <v>35</v>
      </c>
      <c r="C8" s="85" t="s">
        <v>29</v>
      </c>
      <c r="D8" s="84" t="s">
        <v>36</v>
      </c>
      <c r="E8" s="86">
        <v>5</v>
      </c>
      <c r="F8" s="87">
        <v>41.17</v>
      </c>
      <c r="G8" s="87">
        <f t="shared" si="0"/>
        <v>7.170000000000002</v>
      </c>
      <c r="H8" s="88">
        <f t="shared" si="1"/>
        <v>12.170000000000002</v>
      </c>
      <c r="I8" s="89">
        <v>2</v>
      </c>
      <c r="K8" s="82">
        <f t="shared" si="2"/>
        <v>1209.8300000000002</v>
      </c>
    </row>
    <row r="9" spans="1:11" ht="12.75">
      <c r="A9" s="83">
        <v>5518</v>
      </c>
      <c r="B9" s="84" t="s">
        <v>33</v>
      </c>
      <c r="C9" s="85" t="s">
        <v>28</v>
      </c>
      <c r="D9" s="84" t="s">
        <v>37</v>
      </c>
      <c r="E9" s="86">
        <v>5</v>
      </c>
      <c r="F9" s="87">
        <v>42.97</v>
      </c>
      <c r="G9" s="87">
        <f t="shared" si="0"/>
        <v>8.969999999999999</v>
      </c>
      <c r="H9" s="88">
        <f t="shared" si="1"/>
        <v>13.969999999999999</v>
      </c>
      <c r="I9" s="89">
        <v>3</v>
      </c>
      <c r="K9" s="82">
        <f t="shared" si="2"/>
        <v>1388.03</v>
      </c>
    </row>
    <row r="10" spans="1:11" ht="12.75">
      <c r="A10" s="83">
        <v>5513</v>
      </c>
      <c r="B10" s="84" t="s">
        <v>38</v>
      </c>
      <c r="C10" s="85" t="s">
        <v>26</v>
      </c>
      <c r="D10" s="84" t="s">
        <v>39</v>
      </c>
      <c r="E10" s="86">
        <v>10</v>
      </c>
      <c r="F10" s="87">
        <v>41.2</v>
      </c>
      <c r="G10" s="87">
        <f t="shared" si="0"/>
        <v>7.200000000000003</v>
      </c>
      <c r="H10" s="88">
        <f t="shared" si="1"/>
        <v>17.200000000000003</v>
      </c>
      <c r="I10" s="89">
        <v>4</v>
      </c>
      <c r="K10" s="82">
        <f t="shared" si="2"/>
        <v>1712.8000000000002</v>
      </c>
    </row>
    <row r="11" spans="1:11" ht="12.75">
      <c r="A11" s="83">
        <v>4028</v>
      </c>
      <c r="B11" s="84" t="s">
        <v>40</v>
      </c>
      <c r="C11" s="85" t="s">
        <v>28</v>
      </c>
      <c r="D11" s="84" t="s">
        <v>41</v>
      </c>
      <c r="E11" s="86">
        <v>0</v>
      </c>
      <c r="F11" s="87" t="s">
        <v>71</v>
      </c>
      <c r="G11" s="87">
        <f t="shared" si="0"/>
        <v>120</v>
      </c>
      <c r="H11" s="88">
        <f t="shared" si="1"/>
        <v>120</v>
      </c>
      <c r="I11" s="89">
        <v>5</v>
      </c>
      <c r="K11" s="82" t="e">
        <f t="shared" si="2"/>
        <v>#VALUE!</v>
      </c>
    </row>
    <row r="12" spans="1:11" ht="12.75">
      <c r="A12" s="83">
        <v>5503</v>
      </c>
      <c r="B12" s="84" t="s">
        <v>42</v>
      </c>
      <c r="C12" s="85" t="s">
        <v>29</v>
      </c>
      <c r="D12" s="84" t="s">
        <v>43</v>
      </c>
      <c r="E12" s="86">
        <v>0</v>
      </c>
      <c r="F12" s="87" t="s">
        <v>71</v>
      </c>
      <c r="G12" s="87">
        <f t="shared" si="0"/>
        <v>120</v>
      </c>
      <c r="H12" s="88">
        <f t="shared" si="1"/>
        <v>120</v>
      </c>
      <c r="I12" s="89">
        <v>6</v>
      </c>
      <c r="K12" s="82" t="e">
        <f t="shared" si="2"/>
        <v>#VALUE!</v>
      </c>
    </row>
    <row r="13" spans="1:11" ht="12.75">
      <c r="A13" s="83">
        <v>5514</v>
      </c>
      <c r="B13" s="84" t="s">
        <v>44</v>
      </c>
      <c r="C13" s="85" t="s">
        <v>29</v>
      </c>
      <c r="D13" s="84" t="s">
        <v>45</v>
      </c>
      <c r="E13" s="86">
        <v>0</v>
      </c>
      <c r="F13" s="87" t="s">
        <v>71</v>
      </c>
      <c r="G13" s="87">
        <f t="shared" si="0"/>
        <v>120</v>
      </c>
      <c r="H13" s="88">
        <f t="shared" si="1"/>
        <v>120</v>
      </c>
      <c r="I13" s="89">
        <v>7</v>
      </c>
      <c r="K13" s="82" t="e">
        <f t="shared" si="2"/>
        <v>#VALUE!</v>
      </c>
    </row>
    <row r="14" spans="1:9" ht="13.5" thickBot="1">
      <c r="A14" s="90"/>
      <c r="B14" s="91"/>
      <c r="C14" s="90"/>
      <c r="D14" s="91"/>
      <c r="E14" s="92"/>
      <c r="F14" s="93"/>
      <c r="G14" s="93"/>
      <c r="H14" s="94"/>
      <c r="I14" s="95"/>
    </row>
    <row r="18" spans="3:4" ht="12.75">
      <c r="C18" s="82"/>
      <c r="D18" s="82"/>
    </row>
    <row r="19" spans="3:4" ht="12.75">
      <c r="C19" s="82"/>
      <c r="D19" s="82"/>
    </row>
    <row r="20" spans="3:4" ht="12.75">
      <c r="C20" s="82"/>
      <c r="D20" s="82"/>
    </row>
    <row r="21" spans="3:4" ht="12.75">
      <c r="C21" s="82"/>
      <c r="D21" s="82"/>
    </row>
    <row r="22" spans="3:4" ht="12.75">
      <c r="C22" s="82"/>
      <c r="D22" s="82"/>
    </row>
    <row r="23" spans="3:4" ht="12.75">
      <c r="C23" s="82"/>
      <c r="D23" s="82"/>
    </row>
    <row r="24" spans="3:4" ht="12.75">
      <c r="C24" s="82"/>
      <c r="D24" s="82"/>
    </row>
  </sheetData>
  <sheetProtection/>
  <mergeCells count="5">
    <mergeCell ref="I5:I6"/>
    <mergeCell ref="B5:B6"/>
    <mergeCell ref="D5:D6"/>
    <mergeCell ref="E5:H5"/>
    <mergeCell ref="C5:C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Zver</cp:lastModifiedBy>
  <cp:lastPrinted>2009-02-11T08:19:31Z</cp:lastPrinted>
  <dcterms:created xsi:type="dcterms:W3CDTF">2009-02-11T07:51:48Z</dcterms:created>
  <dcterms:modified xsi:type="dcterms:W3CDTF">2009-02-13T17:45:26Z</dcterms:modified>
  <cp:category/>
  <cp:version/>
  <cp:contentType/>
  <cp:contentStatus/>
</cp:coreProperties>
</file>